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2975"/>
  </bookViews>
  <sheets>
    <sheet name="Stavba" sheetId="1" r:id="rId1"/>
    <sheet name="VzorPolozky" sheetId="10" state="hidden" r:id="rId2"/>
    <sheet name="VN+ON" sheetId="14" r:id="rId3"/>
    <sheet name=" Pol" sheetId="12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 Pol'!$A$1:$J$323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8" i="12"/>
  <c r="G276"/>
  <c r="G274"/>
  <c r="G272"/>
  <c r="G271"/>
  <c r="G269"/>
  <c r="G267"/>
  <c r="G266"/>
  <c r="G264"/>
  <c r="G262"/>
  <c r="G260"/>
  <c r="G258"/>
  <c r="G256"/>
  <c r="G254"/>
  <c r="G252"/>
  <c r="G250"/>
  <c r="G248"/>
  <c r="G246"/>
  <c r="G244"/>
  <c r="G242"/>
  <c r="G240"/>
  <c r="G238"/>
  <c r="G237"/>
  <c r="G235"/>
  <c r="G233"/>
  <c r="G231"/>
  <c r="G229"/>
  <c r="G227"/>
  <c r="G225"/>
  <c r="G221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185"/>
  <c r="G25" i="14" l="1"/>
  <c r="G24"/>
  <c r="G23"/>
  <c r="G22"/>
  <c r="G21"/>
  <c r="G19"/>
  <c r="G18"/>
  <c r="G16"/>
  <c r="G14"/>
  <c r="G11"/>
  <c r="G9"/>
  <c r="G7"/>
  <c r="G5"/>
  <c r="G4"/>
  <c r="F13" l="1"/>
  <c r="I20" i="1" s="1"/>
  <c r="F3" i="14"/>
  <c r="I19" i="1" s="1"/>
  <c r="F27" i="14" l="1"/>
  <c r="I63" i="1" s="1"/>
  <c r="G316" i="12" l="1"/>
  <c r="G315"/>
  <c r="G312"/>
  <c r="G310"/>
  <c r="G308"/>
  <c r="G307"/>
  <c r="G306"/>
  <c r="G305"/>
  <c r="G304"/>
  <c r="G302"/>
  <c r="G301"/>
  <c r="G300"/>
  <c r="G299"/>
  <c r="G295"/>
  <c r="G294"/>
  <c r="G293"/>
  <c r="G292"/>
  <c r="G291"/>
  <c r="G290"/>
  <c r="G289"/>
  <c r="G288"/>
  <c r="G287"/>
  <c r="G286"/>
  <c r="G285"/>
  <c r="G282"/>
  <c r="G281"/>
  <c r="G280"/>
  <c r="G279"/>
  <c r="G223"/>
  <c r="G222"/>
  <c r="G177" s="1"/>
  <c r="G283" l="1"/>
  <c r="G173"/>
  <c r="G169"/>
  <c r="G167"/>
  <c r="G166"/>
  <c r="G165"/>
  <c r="G164"/>
  <c r="G163"/>
  <c r="G162"/>
  <c r="G161"/>
  <c r="G160"/>
  <c r="G159"/>
  <c r="G158"/>
  <c r="G157"/>
  <c r="G156"/>
  <c r="G155"/>
  <c r="G154"/>
  <c r="G153"/>
  <c r="G151"/>
  <c r="G149"/>
  <c r="G143"/>
  <c r="Q323"/>
  <c r="F39" i="1" s="1"/>
  <c r="F40" s="1"/>
  <c r="G24" s="1"/>
  <c r="R323" i="12"/>
  <c r="G39" i="1" s="1"/>
  <c r="G9" i="12"/>
  <c r="G8" s="1"/>
  <c r="G12"/>
  <c r="G15"/>
  <c r="G18"/>
  <c r="G21"/>
  <c r="G24"/>
  <c r="G30"/>
  <c r="G33"/>
  <c r="G36"/>
  <c r="G38"/>
  <c r="G40"/>
  <c r="G42"/>
  <c r="G44"/>
  <c r="G46"/>
  <c r="G48"/>
  <c r="G50"/>
  <c r="G52"/>
  <c r="G56"/>
  <c r="G55" s="1"/>
  <c r="I49" i="1" s="1"/>
  <c r="G59" i="12"/>
  <c r="G58" s="1"/>
  <c r="I50" i="1" s="1"/>
  <c r="G62" i="12"/>
  <c r="G66"/>
  <c r="G68"/>
  <c r="G70"/>
  <c r="G72"/>
  <c r="G74"/>
  <c r="G76"/>
  <c r="G79"/>
  <c r="G81"/>
  <c r="G83"/>
  <c r="G85"/>
  <c r="G87"/>
  <c r="G89"/>
  <c r="G91"/>
  <c r="G95"/>
  <c r="G94" s="1"/>
  <c r="I52" i="1" s="1"/>
  <c r="G98" i="12"/>
  <c r="G97" s="1"/>
  <c r="I53" i="1" s="1"/>
  <c r="G101" i="12"/>
  <c r="G103"/>
  <c r="G106"/>
  <c r="G105" s="1"/>
  <c r="I55" i="1" s="1"/>
  <c r="G110" i="12"/>
  <c r="G109" s="1"/>
  <c r="I56" i="1" s="1"/>
  <c r="G113" i="12"/>
  <c r="G115"/>
  <c r="G117"/>
  <c r="G119"/>
  <c r="G121"/>
  <c r="G123"/>
  <c r="G125"/>
  <c r="G127"/>
  <c r="G129"/>
  <c r="G131"/>
  <c r="G133"/>
  <c r="G135"/>
  <c r="G137"/>
  <c r="G139"/>
  <c r="G141"/>
  <c r="G146"/>
  <c r="G145" s="1"/>
  <c r="I58" i="1" s="1"/>
  <c r="I61"/>
  <c r="I62"/>
  <c r="I18" s="1"/>
  <c r="G27"/>
  <c r="J28"/>
  <c r="J26"/>
  <c r="G38"/>
  <c r="F38"/>
  <c r="H32"/>
  <c r="J23"/>
  <c r="J24"/>
  <c r="J25"/>
  <c r="J27"/>
  <c r="E24"/>
  <c r="E26"/>
  <c r="I47" l="1"/>
  <c r="H39"/>
  <c r="H40" s="1"/>
  <c r="G40"/>
  <c r="G112" i="12"/>
  <c r="I57" i="1" s="1"/>
  <c r="G61" i="12"/>
  <c r="I51" i="1" s="1"/>
  <c r="G168" i="12"/>
  <c r="I60" i="1" s="1"/>
  <c r="G148" i="12"/>
  <c r="G100"/>
  <c r="I54" i="1" s="1"/>
  <c r="G11" i="12"/>
  <c r="I39" i="1"/>
  <c r="I40" s="1"/>
  <c r="J39" s="1"/>
  <c r="J40" s="1"/>
  <c r="I48" l="1"/>
  <c r="G323" i="12"/>
  <c r="I16" i="1"/>
  <c r="I59"/>
  <c r="I17" s="1"/>
  <c r="G28"/>
  <c r="I64" l="1"/>
  <c r="I21"/>
  <c r="G25" s="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<sst xmlns="http://schemas.openxmlformats.org/spreadsheetml/2006/main" count="1557" uniqueCount="540">
  <si>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</si>
  <si>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</si>
  <si>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</si>
  <si>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</si>
  <si>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</si>
  <si>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</si>
  <si>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</si>
  <si>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</si>
  <si>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</si>
  <si>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</si>
  <si>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</si>
  <si>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</si>
  <si>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</si>
  <si>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</si>
  <si>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</si>
  <si>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</si>
  <si>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</si>
  <si>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</si>
  <si>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</si>
  <si>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</si>
  <si>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</si>
  <si>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</si>
  <si>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</si>
  <si>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</si>
  <si>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</si>
  <si>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</si>
  <si>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</si>
  <si>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</si>
  <si>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</si>
  <si>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</si>
  <si>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</si>
  <si>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</si>
  <si>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</si>
  <si>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</si>
  <si>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</si>
  <si>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</si>
  <si>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</si>
  <si>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</si>
  <si>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</si>
  <si>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</si>
  <si>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</si>
  <si>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</si>
  <si>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</si>
  <si>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</si>
  <si>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</si>
  <si>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</si>
  <si>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</si>
  <si>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</si>
  <si>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</si>
  <si>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</si>
  <si>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</si>
  <si>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</si>
  <si>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</si>
  <si>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</si>
  <si>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</si>
  <si>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</si>
  <si>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90</t>
  </si>
  <si>
    <t>Přípočty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</si>
  <si>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</si>
  <si>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</si>
  <si>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</si>
  <si>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</si>
  <si>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</si>
  <si>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</si>
  <si>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</si>
  <si>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</si>
  <si>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</si>
  <si>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</si>
  <si>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767</t>
  </si>
  <si>
    <t>Konstrukce zámečnické</t>
  </si>
  <si>
    <t>784</t>
  </si>
  <si>
    <t>Malby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</si>
  <si>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</si>
  <si>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</si>
  <si>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</si>
  <si>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</si>
  <si>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</si>
  <si>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</si>
  <si>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</si>
  <si>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</si>
  <si>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</si>
  <si>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</si>
  <si>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</si>
  <si>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</si>
  <si>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</si>
  <si>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</si>
  <si>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</si>
  <si>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</si>
  <si>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</si>
  <si>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</si>
  <si>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</si>
  <si>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</si>
  <si>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</si>
  <si>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</si>
  <si>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</si>
  <si>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stávajících IS</t>
  </si>
  <si>
    <t>kus</t>
  </si>
  <si>
    <t>POL1_0</t>
  </si>
  <si>
    <t>1*1</t>
  </si>
  <si>
    <t>VV</t>
  </si>
  <si>
    <t>139601102R00</t>
  </si>
  <si>
    <t>Ruční výkop jam, rýh a šachet v hornině tř. 3</t>
  </si>
  <si>
    <t>m3</t>
  </si>
  <si>
    <t>pro obrubníky ostrůvků:0,35*0,25*(14+8,3)</t>
  </si>
  <si>
    <t>pro sloupky závor+sklopné:0,7*0,85*1*2+0,3*0,4*1*2</t>
  </si>
  <si>
    <t>131201119R00</t>
  </si>
  <si>
    <t>Příplatek za lepivost - hloubení nezap.jam v hor.3</t>
  </si>
  <si>
    <t>161101101R00</t>
  </si>
  <si>
    <t>Svislé přemístění výkopku z hor.1-4 do 2,5 m</t>
  </si>
  <si>
    <t>162301102R00</t>
  </si>
  <si>
    <t>Vodorovné přemístění výkopku z hor.1-4 do 1000 m</t>
  </si>
  <si>
    <t>162701109R00</t>
  </si>
  <si>
    <t>Příplatek k vod. přemístění hor.1-4 za další 1 km</t>
  </si>
  <si>
    <t>Začátek provozního součtu</t>
  </si>
  <si>
    <t xml:space="preserve">  pro obrubníky ostrůvků:0,35*0,25*(14+8,3)</t>
  </si>
  <si>
    <t xml:space="preserve">  pro sloupky závor+sklopné:0,7*0,85*1*2+0,3*0,4*1*2</t>
  </si>
  <si>
    <t>Konec provozního součtu</t>
  </si>
  <si>
    <t>3,38125*10</t>
  </si>
  <si>
    <t>171201201R00</t>
  </si>
  <si>
    <t>Uložení sypaniny na skl.-sypanina na výšku přes 2m</t>
  </si>
  <si>
    <t>199000002R00</t>
  </si>
  <si>
    <t>Poplatek za skládku horniny 1- 4</t>
  </si>
  <si>
    <t>141721101R00</t>
  </si>
  <si>
    <t>Řízené protlačení a vtažení PE d 110 mm, hor.1 - 4</t>
  </si>
  <si>
    <t>m</t>
  </si>
  <si>
    <t>protlak pod silnicí:10*1</t>
  </si>
  <si>
    <t>181301102R00</t>
  </si>
  <si>
    <t>Rozprostření ornice, rovina, tl. 10-15 cm,do 500m2, vč. dopravy</t>
  </si>
  <si>
    <t>m2</t>
  </si>
  <si>
    <t>obnova trávy:9,2+37,2</t>
  </si>
  <si>
    <t>10364200R</t>
  </si>
  <si>
    <t>Ornice pro pozemkové úpravy</t>
  </si>
  <si>
    <t>POL3_0</t>
  </si>
  <si>
    <t>obnova trávy:(9,2+37,2)*0,15</t>
  </si>
  <si>
    <t>180400120RA0</t>
  </si>
  <si>
    <t>Založení trávníku parkového,rovina,s odplevelením, vč. dodání osiva</t>
  </si>
  <si>
    <t>POL2_0</t>
  </si>
  <si>
    <t>185803111R00</t>
  </si>
  <si>
    <t>Ošetření trávníku v rovině, herbicidem</t>
  </si>
  <si>
    <t>185803211R00</t>
  </si>
  <si>
    <t>Uválcování trávníku v rovině</t>
  </si>
  <si>
    <t>111104211R00</t>
  </si>
  <si>
    <t>Pokosení trávníku parkov. svah do 1:5, odvoz 20 km</t>
  </si>
  <si>
    <t>obnova trávy - 2x kosení:(9,2+37,2)*2</t>
  </si>
  <si>
    <t>185851111R00</t>
  </si>
  <si>
    <t>Dovoz vody pro zálivku rostlin do 6 km</t>
  </si>
  <si>
    <t>obnova trávy:(9,2+37,2)*0,01</t>
  </si>
  <si>
    <t>181101102R00</t>
  </si>
  <si>
    <t>Úprava pláně v zářezech v hor. 1-4, se zhutněním</t>
  </si>
  <si>
    <t>pro obrubníky ostrůvků:0,35*(14+8,3)</t>
  </si>
  <si>
    <t>pro sloupky závor+sklopné:0,7*0,85*2+0,3*0,4*2</t>
  </si>
  <si>
    <t>275313711R00</t>
  </si>
  <si>
    <t>Beton základových patek prostý C 25/30</t>
  </si>
  <si>
    <t>342264051RT1</t>
  </si>
  <si>
    <t>Podhled sádrokartonový na zavěšenou ocel. konstr., desky standard tl. 12,5 mm, bez izolace</t>
  </si>
  <si>
    <t>chodba v budově Q:0,5*(38+24)</t>
  </si>
  <si>
    <t>564861111R00</t>
  </si>
  <si>
    <t>Podklad ze štěrkodrti po zhutnění tloušťky 20 cm</t>
  </si>
  <si>
    <t>doplnění komunikace kolem ostrůvků:7,3*1</t>
  </si>
  <si>
    <t>dlažba ostrůvků:4,2*1</t>
  </si>
  <si>
    <t>pod obrubníky:0,3*(14+8,3)</t>
  </si>
  <si>
    <t>564741111R00</t>
  </si>
  <si>
    <t>Podklad z kameniva drceného vel.32-63 mm,tl. 12 cm</t>
  </si>
  <si>
    <t>567132115R00</t>
  </si>
  <si>
    <t>Podklad z kameniva zpev.cementem KZC 1 tl.20 cm</t>
  </si>
  <si>
    <t>577181126R00</t>
  </si>
  <si>
    <t>Beton asfalt. ACL 16+ ložný, š. do 3 m, tl. 9 cm</t>
  </si>
  <si>
    <t>577151113R00</t>
  </si>
  <si>
    <t>Beton asfalt. ACO 16+ obrusný, š. do 3 m, tl. 6 cm</t>
  </si>
  <si>
    <t>573211111R00</t>
  </si>
  <si>
    <t>Postřik živičný spojovací z asfaltu 0,5-0,7 kg/m2</t>
  </si>
  <si>
    <t>doplnění komunikace kolem ostrůvků:7,3*2</t>
  </si>
  <si>
    <t>599141111R00</t>
  </si>
  <si>
    <t>Vyplnění spár mezi obrubníky živičnou zálivkou</t>
  </si>
  <si>
    <t>kolem obrub ostrůvků:14+8,3</t>
  </si>
  <si>
    <t>kolem obrub silnice:5,7+7,7+2,8</t>
  </si>
  <si>
    <t>596811111R00</t>
  </si>
  <si>
    <t>Kladení dlaždic kom.pro pěší, lože z kameniva těž., tl. 40mm</t>
  </si>
  <si>
    <t>59245310R</t>
  </si>
  <si>
    <t>Dlaždice betonová do vel. 30x30x3,3 cm šedá</t>
  </si>
  <si>
    <t>dlažba ostrůvků:4,2*1,15</t>
  </si>
  <si>
    <t>917862111RT5</t>
  </si>
  <si>
    <t>Osazení stojat. obrub.bet. s opěrou,lože z C 12/15, včetně obrubníku ABO 100/10/25</t>
  </si>
  <si>
    <t>ostrůvky:14+8,3-(0,8*2+1,5*2)</t>
  </si>
  <si>
    <t>917862111RU4</t>
  </si>
  <si>
    <t>Osazení stojat. obrub.bet. s opěrou,lože z C 12/15, včet. obrubníku obloukového CSB H 25 R 780/100/250</t>
  </si>
  <si>
    <t>ostrůvky:0,8*2+1,5*2</t>
  </si>
  <si>
    <t>917862111R00</t>
  </si>
  <si>
    <t>Osazení stojat. obrub.bet. s opěrou,lože z C 12/15</t>
  </si>
  <si>
    <t>stávající obruby:5,7+7,7+2,8</t>
  </si>
  <si>
    <t>59217410R</t>
  </si>
  <si>
    <t>Obrubník chodníkový  ABO 100/10/25</t>
  </si>
  <si>
    <t>stávající obruby-doplnění z 30%:(5,7+7,7+2,8)*0,3+0,14</t>
  </si>
  <si>
    <t>915701111R00</t>
  </si>
  <si>
    <t>Zřízení vodorovného značení z nátěr.hmot tl.do 3mm</t>
  </si>
  <si>
    <t>u vjezdu-čáry:0,12*(22+17)</t>
  </si>
  <si>
    <t>šrafy:3,8*1</t>
  </si>
  <si>
    <t>612401191RT2</t>
  </si>
  <si>
    <t>Omítka malých ploch vnitřních stěn do 0,09 m2, vápennou štukovou omítkou</t>
  </si>
  <si>
    <t>zapravení prostupů:2*(5+5)</t>
  </si>
  <si>
    <t>900      R01</t>
  </si>
  <si>
    <t>HZS, stavební dělník v tarifní třídě 4</t>
  </si>
  <si>
    <t>h</t>
  </si>
  <si>
    <t>přípomoce pro profese:10+5</t>
  </si>
  <si>
    <t>91.1</t>
  </si>
  <si>
    <t>Zpětná montáž žlabu u budovy Q,kotvení, doplňky,detaily</t>
  </si>
  <si>
    <t>žlab:2,7*1</t>
  </si>
  <si>
    <t>91.2</t>
  </si>
  <si>
    <t>Zpětná montáž nádoby na posyp u vjezdu, doplňky,detaily</t>
  </si>
  <si>
    <t>941955002R00</t>
  </si>
  <si>
    <t>Lešení lehké pomocné, výška podlahy do 1,9 m</t>
  </si>
  <si>
    <t>pro podhledy:</t>
  </si>
  <si>
    <t>952901111R00</t>
  </si>
  <si>
    <t>Vyčištění budov o výšce podlaží do 4 m</t>
  </si>
  <si>
    <t>místnosti v budově Q:85*1</t>
  </si>
  <si>
    <t>113202111R00</t>
  </si>
  <si>
    <t>Vytrhání obrub obrubníků silničních, pro další použití</t>
  </si>
  <si>
    <t>979024441R00</t>
  </si>
  <si>
    <t>Očištění vybour. obrubníků všech loží a výplní</t>
  </si>
  <si>
    <t>963016111R00</t>
  </si>
  <si>
    <t>DMTZ podhledu SDK, kovová kce., 1xoplášť.12,5 mm</t>
  </si>
  <si>
    <t>919735113R00</t>
  </si>
  <si>
    <t>Řezání stávajícího živičného krytu tl. 10 - 15 cm</t>
  </si>
  <si>
    <t>pro ostrůvky:16+10,4</t>
  </si>
  <si>
    <t>113108315R00</t>
  </si>
  <si>
    <t>Odstranění krytu pl.do 50 m2, živice tl. 15 cm</t>
  </si>
  <si>
    <t>113111120R00</t>
  </si>
  <si>
    <t>Odstranění podkladu pl.50 m2,kam.zpev.cem.tl.20 cm</t>
  </si>
  <si>
    <t>113107520R00</t>
  </si>
  <si>
    <t>Odstranění podkladu pl. 50 m2,kam.drcené tl.20 cm</t>
  </si>
  <si>
    <t>113106121R00</t>
  </si>
  <si>
    <t>Rozebrání dlažeb z betonových dlaždic na sucho</t>
  </si>
  <si>
    <t>dlažba:5*1</t>
  </si>
  <si>
    <t>970031030R00</t>
  </si>
  <si>
    <t>Vrtání jádrové do zdiva cihelného d 30 mm</t>
  </si>
  <si>
    <t>v budově Q:5*0,5</t>
  </si>
  <si>
    <t>970031060R00</t>
  </si>
  <si>
    <t>Vrtání jádrové do zdiva cihelného do D 60 mm</t>
  </si>
  <si>
    <t>96.1</t>
  </si>
  <si>
    <t>Demontáž žlabu u budovy Q,kotvení, pro další použití, uskladnění</t>
  </si>
  <si>
    <t>96.2</t>
  </si>
  <si>
    <t>Demontáž nádoby na posyp u vjezdu, pro další použití, uskladnění</t>
  </si>
  <si>
    <t>979081111R00</t>
  </si>
  <si>
    <t>Odvoz suti a vybour. hmot na skládku do 1 km</t>
  </si>
  <si>
    <t>t</t>
  </si>
  <si>
    <t>39,3*1</t>
  </si>
  <si>
    <t>979081121R00</t>
  </si>
  <si>
    <t>Příplatek k odvozu za každý další 1 km</t>
  </si>
  <si>
    <t>39,3*10</t>
  </si>
  <si>
    <t>979990112R00</t>
  </si>
  <si>
    <t>Poplatek za skládku suti - obalované kam. - asfalt</t>
  </si>
  <si>
    <t>8,72*2</t>
  </si>
  <si>
    <t>979999998R00</t>
  </si>
  <si>
    <t>Poplatek za skládku suti 5% příměsí</t>
  </si>
  <si>
    <t>39,3-8,72</t>
  </si>
  <si>
    <t>998225111R00</t>
  </si>
  <si>
    <t>Přesun hmot, pozemní komunikace, kryt živičný</t>
  </si>
  <si>
    <t>767995101R00</t>
  </si>
  <si>
    <t>Výroba a montáž kov. atypických konstr. do 5 kg</t>
  </si>
  <si>
    <t>kg</t>
  </si>
  <si>
    <t>spojovací a kotvící prvky:50*1</t>
  </si>
  <si>
    <t>767995102R00</t>
  </si>
  <si>
    <t>Výroba a montáž kov. atypických konstr. do 10 kg</t>
  </si>
  <si>
    <t>spojovací a kotvící prvky:80*1</t>
  </si>
  <si>
    <t>767.1</t>
  </si>
  <si>
    <t>767.2</t>
  </si>
  <si>
    <t>767.3</t>
  </si>
  <si>
    <t>Výstražný maják,12-14V, LED, žlutý, neblikající, kotvení,doplňky,detaily,D+M</t>
  </si>
  <si>
    <t>767.4</t>
  </si>
  <si>
    <t>Indukční detektor,1 kanálový, 24V, na DIN lištu, se svorkovnicí,kotvení,doplňky,detaily,D+M</t>
  </si>
  <si>
    <t>767.5</t>
  </si>
  <si>
    <t>Návin indukční smyčky do vozovky, se svorkovnicí,kotvení,doplňky,detaily,D+M</t>
  </si>
  <si>
    <t>767.6</t>
  </si>
  <si>
    <t>Univerzální tmel pro instalaci indukční smyčky, kotvení,doplňky,detaily,D+M</t>
  </si>
  <si>
    <t>767.7</t>
  </si>
  <si>
    <t>Vyřezání drážky pro položení smyčky, kotvení,doplňky,detaily</t>
  </si>
  <si>
    <t>767.8</t>
  </si>
  <si>
    <t>Bezpečnostní fotočlánek s natáčením čidel, se synchronizací,kotvení,doplňky,detaily,D+M</t>
  </si>
  <si>
    <t>767.9</t>
  </si>
  <si>
    <t>Kotevní sada pro sloupky, kotvení,doplňky,detaily,D+M</t>
  </si>
  <si>
    <t>767.10</t>
  </si>
  <si>
    <t>Kovový sloupek pro 1 pár fotočlánků povrchových, s možností sklopení,kotvení,doplňky,detaily,D+M</t>
  </si>
  <si>
    <t>767.11</t>
  </si>
  <si>
    <t>Kovový sloupek pro montáž ovládacích prvků, s možností sklopení,kotvení,doplňky,detaily,D+M</t>
  </si>
  <si>
    <t>767.12</t>
  </si>
  <si>
    <t>Přijímač 1-kanálový,433,92MHz, 12V/24V, kotvení,doplňky,detaily,D+M</t>
  </si>
  <si>
    <t>767.13</t>
  </si>
  <si>
    <t>Externí anténa, 433,92 MHz, včetně kabelu 2,5 m, kotvení,doplňky,detaily,D+M</t>
  </si>
  <si>
    <t>767.14</t>
  </si>
  <si>
    <t>Sada 2k dálkových ovladačů,10 ks ovladačů-5 barev, kotvení,doplňky,detaily,D+M</t>
  </si>
  <si>
    <t>998767201R00</t>
  </si>
  <si>
    <t>Přesun hmot pro zámečnické konstr., výšky do 6 m</t>
  </si>
  <si>
    <t>784191201R00</t>
  </si>
  <si>
    <t>Penetrace podkladu hloubková</t>
  </si>
  <si>
    <t>SDK-chodba v budově Q:0,5*(38+24)</t>
  </si>
  <si>
    <t>omítky stěn v budově Q:15*1</t>
  </si>
  <si>
    <t>lokální opravy:5*1</t>
  </si>
  <si>
    <t>784195412R00</t>
  </si>
  <si>
    <t>Malba malířská, bílá, bez penetrace, 2 x</t>
  </si>
  <si>
    <t/>
  </si>
  <si>
    <t>SUM</t>
  </si>
  <si>
    <t>DOPLNĚNÍ ZÁVOR DO VJEZDU ERBENOVA</t>
  </si>
  <si>
    <t>MENDELU-ZEMĚDĚLSKÁ 1/1665, BRNO</t>
  </si>
  <si>
    <t>41,01*1</t>
  </si>
  <si>
    <t>vlastní</t>
  </si>
  <si>
    <t>RTS_II/2017</t>
  </si>
  <si>
    <t>nehmotný</t>
  </si>
  <si>
    <t>neinvestiční</t>
  </si>
  <si>
    <t>hmotný</t>
  </si>
  <si>
    <t>investiční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</si>
  <si>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</si>
  <si>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</si>
  <si>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</si>
  <si>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uchazečem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</si>
  <si>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</si>
  <si>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4</t>
  </si>
  <si>
    <t>hod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</si>
  <si>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</si>
  <si>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</si>
  <si>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</si>
  <si>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</si>
  <si>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</si>
  <si>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</si>
  <si>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</si>
  <si>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</si>
  <si>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</si>
  <si>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KABEL SILOVÝ,IZOLACE PVC</t>
  </si>
  <si>
    <t>15</t>
  </si>
  <si>
    <t>CYKY 4Jx2.5 , zatažení</t>
  </si>
  <si>
    <t>16</t>
  </si>
  <si>
    <t>OCELOVÝ DRÁT, POZINKOVANÝ (UZEMNĚNÍ)</t>
  </si>
  <si>
    <t>17</t>
  </si>
  <si>
    <t>FeZn-D10 volné položení do výkopů</t>
  </si>
  <si>
    <t>Svorka, OSTATNÍ</t>
  </si>
  <si>
    <t>18</t>
  </si>
  <si>
    <t>Asfaltový tmel (gumoasfalt) kartuš 330ml</t>
  </si>
  <si>
    <t>19</t>
  </si>
  <si>
    <t>SS spojovací</t>
  </si>
  <si>
    <t>20</t>
  </si>
  <si>
    <t>SR02 odbočná a spojovací</t>
  </si>
  <si>
    <t>21</t>
  </si>
  <si>
    <t>SK křížová</t>
  </si>
  <si>
    <t>22</t>
  </si>
  <si>
    <t>SP připojovací</t>
  </si>
  <si>
    <t>UKONČENÍ KABELŮ DO</t>
  </si>
  <si>
    <t>23</t>
  </si>
  <si>
    <t xml:space="preserve"> 4x10  mm2</t>
  </si>
  <si>
    <t>24</t>
  </si>
  <si>
    <t>POPISY PRVKŮ, KABELŮ</t>
  </si>
  <si>
    <t>Popisné štítky kabelů (okruhů), popisy, bužírky</t>
  </si>
  <si>
    <t>UTĚSŇOVACÍ HMOTY, IZOLAČNÍ MATERIÁLY</t>
  </si>
  <si>
    <t>26</t>
  </si>
  <si>
    <t>Silikonový tmel, kartuš 330ml</t>
  </si>
  <si>
    <t>PROTIPOŽÁRNÍ MATERIÁL ODOLNOST EI45</t>
  </si>
  <si>
    <t>27</t>
  </si>
  <si>
    <t>Pěna cartouche 700 ml</t>
  </si>
  <si>
    <t>28</t>
  </si>
  <si>
    <t>Výplňová hmota průstupů, cartouche 310 ml</t>
  </si>
  <si>
    <t>29</t>
  </si>
  <si>
    <t>VRTÁNÍ CIHELNÉ ZDI DO TL. 0,6m</t>
  </si>
  <si>
    <t>30</t>
  </si>
  <si>
    <t>do D40 s odsáváním prachu</t>
  </si>
  <si>
    <t>31</t>
  </si>
  <si>
    <t>Sundání a opětovné nasazení fasádních betonových prvků</t>
  </si>
  <si>
    <t>32</t>
  </si>
  <si>
    <t>33</t>
  </si>
  <si>
    <t>34</t>
  </si>
  <si>
    <t>ZEDNICKÁ VÝPOMOC</t>
  </si>
  <si>
    <t>35</t>
  </si>
  <si>
    <t>pro elektromontáže, drážka 40x80</t>
  </si>
  <si>
    <t>36</t>
  </si>
  <si>
    <t>Zapravení drážky, malta fajnová, lokální výmalba</t>
  </si>
  <si>
    <t>KOORDINAČNÍ PRÁCE</t>
  </si>
  <si>
    <t>37</t>
  </si>
  <si>
    <t>Napojeni na stavajici zarizeni</t>
  </si>
  <si>
    <t>38</t>
  </si>
  <si>
    <t>Montáž mimo ceníkové položky</t>
  </si>
  <si>
    <t>HODINOVE ZUCTOVACI SAZBY</t>
  </si>
  <si>
    <t>39</t>
  </si>
  <si>
    <t>Příprava ke komplexni zkoušce</t>
  </si>
  <si>
    <t>40</t>
  </si>
  <si>
    <t>Zabezpeceni pracoviste</t>
  </si>
  <si>
    <t>41</t>
  </si>
  <si>
    <t>42</t>
  </si>
  <si>
    <t>PROVEDENI REVIZNICH ZKOUSEK - SILNOPROUD</t>
  </si>
  <si>
    <t>43</t>
  </si>
  <si>
    <t>VYTÝČENÍ INŽ. SÍTÍ V  PŘEHLEDNÉM TERÉNU</t>
  </si>
  <si>
    <t>45</t>
  </si>
  <si>
    <t xml:space="preserve"> Vedení nn, slabo</t>
  </si>
  <si>
    <t>km</t>
  </si>
  <si>
    <t>SEJMUTÍ DRNU</t>
  </si>
  <si>
    <t>46</t>
  </si>
  <si>
    <t xml:space="preserve"> Nářez drnu, naložení,odvoz</t>
  </si>
  <si>
    <t>PROVIZORNÍ LÁVKA, VÝKOP</t>
  </si>
  <si>
    <t>47</t>
  </si>
  <si>
    <t>komunikační cesty</t>
  </si>
  <si>
    <t>ŘEZÁNÍ SPÁRY</t>
  </si>
  <si>
    <t>48</t>
  </si>
  <si>
    <t xml:space="preserve"> V asfaltu nebo betonu</t>
  </si>
  <si>
    <t>VYTRHÁNÍ OBRUBY - ŽLABU</t>
  </si>
  <si>
    <t>49</t>
  </si>
  <si>
    <t xml:space="preserve"> Stojaté kladené do betonu</t>
  </si>
  <si>
    <t>VYTRHÁNÍ DLAŽBY</t>
  </si>
  <si>
    <t>50</t>
  </si>
  <si>
    <t>Vyzvednutí a položení do písku</t>
  </si>
  <si>
    <t>BOURANÍ ŽIVIČNÝCH POVRCHŮ, ODVOZ (15km) A LIKVIDACE</t>
  </si>
  <si>
    <t>51</t>
  </si>
  <si>
    <t xml:space="preserve"> Síla vrstvy do 10cm</t>
  </si>
  <si>
    <t>52</t>
  </si>
  <si>
    <t>Kufr vozovky do 50cm</t>
  </si>
  <si>
    <t>ROZBOURÁNÍ BETONOVÉHO ZÁKLADU</t>
  </si>
  <si>
    <t>53</t>
  </si>
  <si>
    <t xml:space="preserve"> Přemístění. mater.naloženi, odvoz</t>
  </si>
  <si>
    <t>PRURAZ BETONOVOU, KAMENNOU ZDÍ, JÁDROVÉ VRTÁNÍ</t>
  </si>
  <si>
    <t>54</t>
  </si>
  <si>
    <t>pro chráničku a kabely do D 75 o tloustce do 100cm</t>
  </si>
  <si>
    <t>VÝKOP JÁMY PRO ZÁKLAD A JINÉ ZAŘ.</t>
  </si>
  <si>
    <t xml:space="preserve"> Zemina třídy 3-4,ručně</t>
  </si>
  <si>
    <t>ZÁHOZ JÁMY,UPĚCHOVÁNÍ,ÚPRAVA POVRCHU</t>
  </si>
  <si>
    <t xml:space="preserve"> V zemine třídy 3-4</t>
  </si>
  <si>
    <t>ODVOZ ZEMINY</t>
  </si>
  <si>
    <t xml:space="preserve"> Naložení,rozhoz,úprava povrchu</t>
  </si>
  <si>
    <t>KABELOVÁ RÝHA V ZEMINĚ TŘÍDY 4</t>
  </si>
  <si>
    <t>Šíře 550mm,hloubka 800mm</t>
  </si>
  <si>
    <t>KABEL.LOŽE Z KOPANÉHO PÍSKU BEZ ZAKRYTÍ</t>
  </si>
  <si>
    <t xml:space="preserve"> Šíře prům. 100cm, tl. 8cm pod a 10cm nad kabel</t>
  </si>
  <si>
    <t>KOPANÝ PÍSEK PRO DOPLNĚNÍ-VYROVNÁVACÍ</t>
  </si>
  <si>
    <t>podklad kynety, doprava do 40km</t>
  </si>
  <si>
    <t>FOLIE VÝSTRAŽNÁ Z PVC</t>
  </si>
  <si>
    <t xml:space="preserve"> Šířka 33cm</t>
  </si>
  <si>
    <t>ZAJISTENI VSTUP A VÝSTUP. OTVORU</t>
  </si>
  <si>
    <t>Proti vniknuti vody do budovy</t>
  </si>
  <si>
    <t>ZÁHOZ KABEL.RÝHY-ZEMINA TŘ.3</t>
  </si>
  <si>
    <t>Šíře 550mm,hloubka 700mm</t>
  </si>
  <si>
    <t>POLOŽENÍ OBRUBNÍKU, KORYTA</t>
  </si>
  <si>
    <t xml:space="preserve"> S vodorovným přesunem do 5m</t>
  </si>
  <si>
    <t>ODVOZ VÝKOPKŮ VČ. SKLÁDKOVÁNÍ</t>
  </si>
  <si>
    <t>Zeminy do vzdalenosti 15km</t>
  </si>
  <si>
    <t>ÚPRAVA POVRCHU</t>
  </si>
  <si>
    <t xml:space="preserve"> Položeni drnu</t>
  </si>
  <si>
    <t>Oseti povrchu travním semenem</t>
  </si>
  <si>
    <t>ŽIVIČNÁ VOZOVKA VČ. PODKLADNÍCH</t>
  </si>
  <si>
    <t>vrstev o celkové tloušťce 25cm</t>
  </si>
  <si>
    <t>CHRÁNIČKA HDPE/LDPE FLEXIBILNÍ, TUHÁ</t>
  </si>
  <si>
    <t>tuhá  D110/94 do protlaku</t>
  </si>
  <si>
    <t>dvouplášťová  D40 vodotěsné provedení</t>
  </si>
  <si>
    <t>CHRÁNIČKA PP OHEBNÁ</t>
  </si>
  <si>
    <t>D25 nízké namáhání, pro teplotní rozsah -15° až +90°C</t>
  </si>
  <si>
    <t>ŘÍZENÝ PROTLAK</t>
  </si>
  <si>
    <t>chránička tuhá silnostěnná D110</t>
  </si>
  <si>
    <t>DEMONTÁŽ FASÁDNÍHO OBLOŽENÍ V PROSTORU PRŮSTOPŮ</t>
  </si>
  <si>
    <t>kabeláže do terénu, zpětné zavěšení</t>
  </si>
  <si>
    <t>Ostatní</t>
  </si>
  <si>
    <t>PPV z montáže: materiál + práce</t>
  </si>
  <si>
    <t>Dodavatelská dokumentace</t>
  </si>
  <si>
    <t>ELEKTRONICKÁ KONTROLA VSTUPU a domovní telefon - EKV + DT</t>
  </si>
  <si>
    <t>Jednotka KEY41 v krabici</t>
  </si>
  <si>
    <t>Čtečka proximity karet do systému IIS Mendelu rozhraní Wiegand (WLF), IP65</t>
  </si>
  <si>
    <t>Dveřní telefon  kompletní sestava s1tlačítkem. Pulzní i tónová volba, spolupráce s libovolnou PbÚ, funkce interkom, aut. zavěšení po ukončení hovoru, detekce zavěšení a obsazení linky, programování tlačítek z telefonu, prosvětlení tlačítek, spínač na ovládání el. Zámku. Včetně povětrnostního krytu.</t>
  </si>
  <si>
    <t>EKV + DT kabeláž</t>
  </si>
  <si>
    <t>Kabel FTP cat 5e</t>
  </si>
  <si>
    <t>Kabel UTP cat 5e</t>
  </si>
  <si>
    <t>Kabel CYKY 3x1,5</t>
  </si>
  <si>
    <t>Trubka ohebná 1529 pod omítku</t>
  </si>
  <si>
    <t>Trubka HDPE40 do výkopu</t>
  </si>
  <si>
    <t>Průraz stěnou vč. zapravení</t>
  </si>
  <si>
    <t>Podhledy D/M</t>
  </si>
  <si>
    <t>Hodinové sazby</t>
  </si>
  <si>
    <t>HODINOVE ZÚČTOVACÍ SAZBY</t>
  </si>
  <si>
    <t>Napojení na stávající zařízeni EKV</t>
  </si>
  <si>
    <t>Práce v datovém rozvaděči – telefonní linky</t>
  </si>
  <si>
    <t>Příprava ke komplexní zkoušce</t>
  </si>
  <si>
    <t>Zabezpečeni pracoviště</t>
  </si>
  <si>
    <t>HOD. ZÚČTOVACÍ SAZBY HLAVA XI</t>
  </si>
  <si>
    <t>Kompl.zkouš., vých.rev.,zkuš.pr.</t>
  </si>
  <si>
    <t>Výchozí revize</t>
  </si>
  <si>
    <t>Vyhot. zprávy o vých.revizi</t>
  </si>
  <si>
    <t>Zkušební provoz</t>
  </si>
  <si>
    <t>Uvedení do provozu</t>
  </si>
  <si>
    <t>VYPRACOVÁNÍ PROJEKTU A PD SKUTEČNÉHO PROVEDENÍ</t>
  </si>
  <si>
    <t>2x tisk podoba a 1x digitál (á 460,-/h)</t>
  </si>
  <si>
    <t>ZAŠKOLENÍ A INSTRUKTÁŽ OSOBY UŽIVATELE NA ZAŘÍZENÍ</t>
  </si>
  <si>
    <t>Interkom</t>
  </si>
  <si>
    <t>Sloupky jsou součástí dodávky závory</t>
  </si>
  <si>
    <t>Výkopové práce jsou součástí dodávky NN</t>
  </si>
  <si>
    <t xml:space="preserve">Podružný materiál </t>
  </si>
  <si>
    <t>celkem</t>
  </si>
  <si>
    <t>Ceník, kapitola</t>
  </si>
  <si>
    <t>Poznámka uchazeče</t>
  </si>
  <si>
    <t>005124010R</t>
  </si>
  <si>
    <t>Koordinační činnost</t>
  </si>
  <si>
    <t>Soubor</t>
  </si>
  <si>
    <t>Vlastní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</si>
  <si>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</si>
  <si>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</si>
  <si>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</si>
  <si>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</si>
  <si>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</si>
  <si>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</si>
  <si>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</si>
  <si>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</si>
  <si>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</si>
  <si>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</si>
  <si>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</si>
  <si>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</si>
  <si>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</si>
  <si>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</si>
  <si>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</si>
  <si>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</si>
  <si>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</si>
  <si>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</si>
  <si>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Vyčištění území, vč. naložení, odvozu a uložení materiálu na skládku, uvedení prostoru zařízení, staveniště do původního stavu, vyčištění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</si>
  <si>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</si>
  <si>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</si>
  <si>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</si>
  <si>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Plán organizace výstavby, koordinace s investorem a provozem areálu</t>
  </si>
  <si>
    <t>Vypracování dokumentace skutečného provedení stavby  dle SoD, platné legislativy, podmínek a, požadavků investora a uživatele a podmínek dotačního titulu.</t>
  </si>
  <si>
    <t>Bezpečnostní opatření na ochranu osob a majetku v rozsahu platné legislativy a dle podmínek v SoD</t>
  </si>
  <si>
    <t>Zaškolení obsluhy a investorem pověřených osob, vypracování a odsouhlasení provozních a, manipulačních řádů, proškolení provozovatele s provozováním a užíváním realizovaného díla dle SoD a jiných podmínek</t>
  </si>
  <si>
    <t>CELKEM VN + ON</t>
  </si>
  <si>
    <t>VN+ON</t>
  </si>
  <si>
    <t>Vedlejší a ostatní náklady</t>
  </si>
  <si>
    <t>CZ-CC :</t>
  </si>
  <si>
    <t>126311</t>
  </si>
  <si>
    <t>CZ-CPA :</t>
  </si>
  <si>
    <t>41.00.48</t>
  </si>
  <si>
    <t>Veškeré výrobní a dílenská dokumentace vč. stabilizačního plánu</t>
  </si>
  <si>
    <t>investiční/evidovaný/neinvestiční</t>
  </si>
  <si>
    <t>hmotný/nehmotný</t>
  </si>
  <si>
    <t>RTS_I/2019</t>
  </si>
  <si>
    <t>Automatická závora,sada automatické závory s ramenem, kotevní sadou,pravá,4m, profil,kotvení,doplňky,D+M</t>
  </si>
  <si>
    <t>Automatická závora,sada automatické závory s ramenem, kotevní sadou,levá,4m, profil,kotvení,doplňky,D+M</t>
  </si>
  <si>
    <t>Napojení na stáv. rozvody</t>
  </si>
  <si>
    <t>Napojení kabeláže krabice IP56, svorkovnice, rychloupínací šrouby víka</t>
  </si>
  <si>
    <t>Napojeni na závorový systém</t>
  </si>
  <si>
    <t>Podružný materiál</t>
  </si>
  <si>
    <t>Revizni technik silnoproud</t>
  </si>
  <si>
    <t>44</t>
  </si>
  <si>
    <t xml:space="preserve">SOUHRNNÝ SOUPIS PRACÍ, DODÁVEK A SLUŽEB </t>
  </si>
  <si>
    <t>Položkový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</si>
</sst>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0"/>
      <name val="Arial CE"/>
    </font>
    <font>
      <sz val="8"/>
      <name val="Arial CE"/>
    </font>
    <font>
      <sz val="8"/>
      <color indexed="17"/>
      <name val="Arial CE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32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" fontId="0" fillId="2" borderId="42" xfId="0" applyNumberFormat="1" applyFill="1" applyBorder="1"/>
    <xf numFmtId="0" fontId="0" fillId="2" borderId="48" xfId="0" applyFill="1" applyBorder="1" applyAlignment="1">
      <alignment horizontal="center" vertical="top"/>
    </xf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0" borderId="0" xfId="0" applyAlignment="1">
      <alignment horizontal="center"/>
    </xf>
    <xf numFmtId="0" fontId="0" fillId="2" borderId="35" xfId="0" applyFill="1" applyBorder="1" applyAlignment="1">
      <alignment horizontal="center" wrapText="1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35" xfId="0" applyFill="1" applyBorder="1" applyAlignment="1">
      <alignment horizontal="center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2" borderId="42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20" fillId="0" borderId="33" xfId="2" applyNumberFormat="1" applyFont="1" applyFill="1" applyBorder="1" applyAlignment="1">
      <alignment horizontal="center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horizontal="center" vertical="top" shrinkToFit="1"/>
    </xf>
    <xf numFmtId="4" fontId="20" fillId="0" borderId="38" xfId="2" applyNumberFormat="1" applyFont="1" applyFill="1" applyBorder="1" applyAlignment="1">
      <alignment horizontal="center"/>
    </xf>
    <xf numFmtId="0" fontId="0" fillId="5" borderId="52" xfId="0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/>
    </xf>
    <xf numFmtId="49" fontId="0" fillId="5" borderId="53" xfId="0" applyNumberFormat="1" applyFill="1" applyBorder="1" applyAlignment="1">
      <alignment horizontal="left" vertical="top" wrapText="1"/>
    </xf>
    <xf numFmtId="0" fontId="0" fillId="5" borderId="53" xfId="0" applyFill="1" applyBorder="1" applyAlignment="1">
      <alignment horizontal="left" vertical="top"/>
    </xf>
    <xf numFmtId="0" fontId="0" fillId="5" borderId="55" xfId="0" applyFill="1" applyBorder="1" applyAlignment="1">
      <alignment horizontal="center" vertical="top" wrapText="1"/>
    </xf>
    <xf numFmtId="0" fontId="0" fillId="5" borderId="23" xfId="0" applyFill="1" applyBorder="1" applyAlignment="1">
      <alignment horizontal="left" vertical="top"/>
    </xf>
    <xf numFmtId="49" fontId="0" fillId="5" borderId="56" xfId="0" applyNumberFormat="1" applyFill="1" applyBorder="1" applyAlignment="1">
      <alignment horizontal="left" vertical="top"/>
    </xf>
    <xf numFmtId="4" fontId="0" fillId="0" borderId="55" xfId="0" applyNumberFormat="1" applyBorder="1" applyAlignment="1">
      <alignment horizontal="center" vertical="top"/>
    </xf>
    <xf numFmtId="0" fontId="0" fillId="5" borderId="9" xfId="0" applyFill="1" applyBorder="1" applyAlignment="1">
      <alignment horizontal="left" vertical="top"/>
    </xf>
    <xf numFmtId="0" fontId="0" fillId="5" borderId="10" xfId="0" applyNumberFormat="1" applyFill="1" applyBorder="1" applyAlignment="1">
      <alignment horizontal="left" vertical="top"/>
    </xf>
    <xf numFmtId="0" fontId="0" fillId="5" borderId="38" xfId="0" applyNumberFormat="1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shrinkToFit="1"/>
    </xf>
    <xf numFmtId="4" fontId="0" fillId="5" borderId="58" xfId="0" applyNumberFormat="1" applyFill="1" applyBorder="1" applyAlignment="1">
      <alignment horizontal="center" vertical="top" shrinkToFit="1"/>
    </xf>
    <xf numFmtId="0" fontId="16" fillId="0" borderId="1" xfId="0" applyFont="1" applyBorder="1" applyAlignment="1">
      <alignment horizontal="left" vertical="top"/>
    </xf>
    <xf numFmtId="0" fontId="16" fillId="0" borderId="26" xfId="0" applyNumberFormat="1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 shrinkToFit="1"/>
    </xf>
    <xf numFmtId="4" fontId="16" fillId="0" borderId="59" xfId="0" applyNumberFormat="1" applyFont="1" applyBorder="1" applyAlignment="1">
      <alignment horizontal="center" vertical="top" shrinkToFit="1"/>
    </xf>
    <xf numFmtId="0" fontId="11" fillId="7" borderId="11" xfId="0" applyNumberFormat="1" applyFont="1" applyFill="1" applyBorder="1" applyAlignment="1">
      <alignment horizontal="left" vertical="top" wrapText="1"/>
    </xf>
    <xf numFmtId="0" fontId="11" fillId="7" borderId="7" xfId="0" applyFont="1" applyFill="1" applyBorder="1"/>
    <xf numFmtId="4" fontId="0" fillId="5" borderId="50" xfId="0" applyNumberFormat="1" applyFill="1" applyBorder="1" applyAlignment="1">
      <alignment horizontal="right" vertical="top" shrinkToFit="1"/>
    </xf>
    <xf numFmtId="4" fontId="16" fillId="6" borderId="33" xfId="0" applyNumberFormat="1" applyFont="1" applyFill="1" applyBorder="1" applyAlignment="1" applyProtection="1">
      <alignment horizontal="right" vertical="top" shrinkToFit="1"/>
      <protection locked="0"/>
    </xf>
    <xf numFmtId="4" fontId="0" fillId="5" borderId="10" xfId="0" applyNumberFormat="1" applyFill="1" applyBorder="1" applyAlignment="1">
      <alignment horizontal="right" vertical="top" shrinkToFit="1"/>
    </xf>
    <xf numFmtId="0" fontId="0" fillId="0" borderId="0" xfId="0" applyAlignment="1">
      <alignment horizontal="right"/>
    </xf>
    <xf numFmtId="4" fontId="11" fillId="7" borderId="13" xfId="0" applyNumberFormat="1" applyFont="1" applyFill="1" applyBorder="1" applyAlignment="1">
      <alignment horizontal="right"/>
    </xf>
    <xf numFmtId="4" fontId="0" fillId="5" borderId="51" xfId="0" applyNumberFormat="1" applyFill="1" applyBorder="1" applyAlignment="1">
      <alignment horizontal="right" vertical="top" shrinkToFit="1"/>
    </xf>
    <xf numFmtId="4" fontId="16" fillId="0" borderId="33" xfId="0" applyNumberFormat="1" applyFont="1" applyBorder="1" applyAlignment="1">
      <alignment horizontal="right" vertical="top" shrinkToFit="1"/>
    </xf>
    <xf numFmtId="4" fontId="0" fillId="5" borderId="37" xfId="0" applyNumberFormat="1" applyFill="1" applyBorder="1" applyAlignment="1">
      <alignment horizontal="right" vertical="top" shrinkToFit="1"/>
    </xf>
    <xf numFmtId="0" fontId="8" fillId="0" borderId="0" xfId="0" applyFont="1" applyBorder="1" applyAlignment="1">
      <alignment horizontal="right" vertical="center"/>
    </xf>
    <xf numFmtId="4" fontId="0" fillId="5" borderId="53" xfId="0" applyNumberFormat="1" applyFill="1" applyBorder="1" applyAlignment="1">
      <alignment horizontal="center" vertical="top"/>
    </xf>
    <xf numFmtId="0" fontId="0" fillId="5" borderId="54" xfId="0" applyFill="1" applyBorder="1" applyAlignment="1">
      <alignment horizontal="center" vertical="top"/>
    </xf>
    <xf numFmtId="0" fontId="0" fillId="5" borderId="52" xfId="0" applyFill="1" applyBorder="1" applyAlignment="1">
      <alignment horizontal="center" vertical="top"/>
    </xf>
    <xf numFmtId="4" fontId="0" fillId="5" borderId="38" xfId="0" applyNumberFormat="1" applyFill="1" applyBorder="1" applyAlignment="1">
      <alignment horizontal="right" vertical="top" shrinkToFit="1"/>
    </xf>
    <xf numFmtId="0" fontId="16" fillId="0" borderId="9" xfId="0" applyFont="1" applyBorder="1" applyAlignment="1">
      <alignment horizontal="left" vertical="top"/>
    </xf>
    <xf numFmtId="0" fontId="16" fillId="0" borderId="10" xfId="0" applyNumberFormat="1" applyFont="1" applyBorder="1" applyAlignment="1">
      <alignment horizontal="left" vertical="top"/>
    </xf>
    <xf numFmtId="0" fontId="16" fillId="0" borderId="38" xfId="0" applyFont="1" applyBorder="1" applyAlignment="1">
      <alignment horizontal="left" vertical="top" shrinkToFit="1"/>
    </xf>
    <xf numFmtId="4" fontId="16" fillId="0" borderId="38" xfId="0" applyNumberFormat="1" applyFont="1" applyBorder="1" applyAlignment="1">
      <alignment horizontal="right" vertical="top" shrinkToFit="1"/>
    </xf>
    <xf numFmtId="4" fontId="16" fillId="6" borderId="38" xfId="0" applyNumberFormat="1" applyFont="1" applyFill="1" applyBorder="1" applyAlignment="1" applyProtection="1">
      <alignment horizontal="right" vertical="top" shrinkToFit="1"/>
      <protection locked="0"/>
    </xf>
    <xf numFmtId="4" fontId="16" fillId="0" borderId="58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right"/>
    </xf>
    <xf numFmtId="4" fontId="11" fillId="7" borderId="7" xfId="0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1" fillId="0" borderId="26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horizontal="left" vertical="top" wrapText="1" shrinkToFit="1"/>
    </xf>
    <xf numFmtId="164" fontId="21" fillId="0" borderId="0" xfId="0" applyNumberFormat="1" applyFont="1" applyBorder="1" applyAlignment="1">
      <alignment horizontal="left" vertical="top" wrapText="1" shrinkToFit="1"/>
    </xf>
    <xf numFmtId="4" fontId="21" fillId="0" borderId="0" xfId="0" applyNumberFormat="1" applyFont="1" applyBorder="1" applyAlignment="1">
      <alignment horizontal="left" vertical="top" wrapText="1" shrinkToFit="1"/>
    </xf>
    <xf numFmtId="4" fontId="21" fillId="0" borderId="34" xfId="0" applyNumberFormat="1" applyFont="1" applyBorder="1" applyAlignment="1">
      <alignment horizontal="left" vertical="top" wrapText="1" shrinkToFit="1"/>
    </xf>
    <xf numFmtId="0" fontId="0" fillId="5" borderId="57" xfId="0" applyFill="1" applyBorder="1" applyAlignment="1">
      <alignment horizontal="left" vertical="top" wrapText="1"/>
    </xf>
    <xf numFmtId="0" fontId="0" fillId="5" borderId="57" xfId="0" applyFill="1" applyBorder="1" applyAlignment="1">
      <alignment horizontal="left" vertical="top"/>
    </xf>
    <xf numFmtId="164" fontId="0" fillId="5" borderId="57" xfId="0" applyNumberFormat="1" applyFill="1" applyBorder="1" applyAlignment="1">
      <alignment horizontal="left" vertical="top"/>
    </xf>
    <xf numFmtId="4" fontId="0" fillId="5" borderId="57" xfId="0" applyNumberFormat="1" applyFill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22" fillId="0" borderId="33" xfId="0" applyNumberFormat="1" applyFont="1" applyBorder="1" applyAlignment="1">
      <alignment horizontal="left" vertical="top" wrapTex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view="pageBreakPreview" topLeftCell="B1" zoomScale="75" zoomScaleNormal="100" zoomScaleSheetLayoutView="75" workbookViewId="0">
      <selection activeCell="M11" sqref="M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2" width="14" customWidth="1"/>
    <col min="13" max="15" width="10.7109375" customWidth="1"/>
  </cols>
  <sheetData>
    <row r="1" spans="1:15" ht="33.75" customHeight="1">
      <c r="A1" s="73" t="s">
        <v>34</v>
      </c>
      <c r="B1" s="251" t="s">
        <v>539</v>
      </c>
      <c r="C1" s="252"/>
      <c r="D1" s="252"/>
      <c r="E1" s="252"/>
      <c r="F1" s="252"/>
      <c r="G1" s="252"/>
      <c r="H1" s="252"/>
      <c r="I1" s="252"/>
      <c r="J1" s="253"/>
    </row>
    <row r="2" spans="1:15" ht="23.25" customHeight="1">
      <c r="A2" s="4"/>
      <c r="B2" s="81" t="s">
        <v>36</v>
      </c>
      <c r="C2" s="82"/>
      <c r="D2" s="280" t="s">
        <v>302</v>
      </c>
      <c r="E2" s="281"/>
      <c r="F2" s="281"/>
      <c r="G2" s="281"/>
      <c r="H2" s="281"/>
      <c r="I2" s="281"/>
      <c r="J2" s="282"/>
      <c r="O2" s="2"/>
    </row>
    <row r="3" spans="1:15" ht="23.25" customHeight="1">
      <c r="A3" s="4"/>
      <c r="B3" s="83" t="s">
        <v>38</v>
      </c>
      <c r="C3" s="84"/>
      <c r="D3" s="270" t="s">
        <v>301</v>
      </c>
      <c r="E3" s="271"/>
      <c r="F3" s="271"/>
      <c r="G3" s="271"/>
      <c r="H3" s="271"/>
      <c r="I3" s="271"/>
      <c r="J3" s="272"/>
    </row>
    <row r="4" spans="1:15" ht="23.25" customHeight="1">
      <c r="A4" s="4"/>
      <c r="B4" s="85" t="s">
        <v>39</v>
      </c>
      <c r="C4" s="86"/>
      <c r="D4" s="274" t="s">
        <v>538</v>
      </c>
      <c r="E4" s="275"/>
      <c r="F4" s="275"/>
      <c r="G4" s="275"/>
      <c r="H4" s="275"/>
      <c r="I4" s="275"/>
      <c r="J4" s="276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38" t="s">
        <v>522</v>
      </c>
      <c r="I5" s="87" t="s">
        <v>523</v>
      </c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38" t="s">
        <v>524</v>
      </c>
      <c r="I6" s="87" t="s">
        <v>525</v>
      </c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84"/>
      <c r="E11" s="284"/>
      <c r="F11" s="284"/>
      <c r="G11" s="284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68"/>
      <c r="E12" s="268"/>
      <c r="F12" s="268"/>
      <c r="G12" s="268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69"/>
      <c r="E13" s="269"/>
      <c r="F13" s="269"/>
      <c r="G13" s="269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83"/>
      <c r="F15" s="283"/>
      <c r="G15" s="265"/>
      <c r="H15" s="265"/>
      <c r="I15" s="265" t="s">
        <v>28</v>
      </c>
      <c r="J15" s="266"/>
    </row>
    <row r="16" spans="1:15" ht="23.25" customHeight="1">
      <c r="A16" s="136" t="s">
        <v>23</v>
      </c>
      <c r="B16" s="137" t="s">
        <v>23</v>
      </c>
      <c r="C16" s="58"/>
      <c r="D16" s="59"/>
      <c r="E16" s="260"/>
      <c r="F16" s="267"/>
      <c r="G16" s="260"/>
      <c r="H16" s="267"/>
      <c r="I16" s="260">
        <f>SUMIF(F47:F63,A16,I47:I63)+SUMIF(F47:F63,"PSU",I47:I63)</f>
        <v>0</v>
      </c>
      <c r="J16" s="261"/>
    </row>
    <row r="17" spans="1:12" ht="23.25" customHeight="1">
      <c r="A17" s="136" t="s">
        <v>24</v>
      </c>
      <c r="B17" s="137" t="s">
        <v>24</v>
      </c>
      <c r="C17" s="58"/>
      <c r="D17" s="59"/>
      <c r="E17" s="260"/>
      <c r="F17" s="267"/>
      <c r="G17" s="260"/>
      <c r="H17" s="267"/>
      <c r="I17" s="260">
        <f>SUMIF(F47:F63,A17,I47:I63)</f>
        <v>0</v>
      </c>
      <c r="J17" s="261"/>
    </row>
    <row r="18" spans="1:12" ht="23.25" customHeight="1">
      <c r="A18" s="136" t="s">
        <v>25</v>
      </c>
      <c r="B18" s="137" t="s">
        <v>25</v>
      </c>
      <c r="C18" s="58"/>
      <c r="D18" s="59"/>
      <c r="E18" s="260"/>
      <c r="F18" s="267"/>
      <c r="G18" s="260"/>
      <c r="H18" s="267"/>
      <c r="I18" s="260">
        <f>SUMIF(F47:F63,A18,I47:I63)</f>
        <v>0</v>
      </c>
      <c r="J18" s="261"/>
    </row>
    <row r="19" spans="1:12" ht="23.25" customHeight="1">
      <c r="A19" s="136" t="s">
        <v>76</v>
      </c>
      <c r="B19" s="137" t="s">
        <v>26</v>
      </c>
      <c r="C19" s="58"/>
      <c r="D19" s="59"/>
      <c r="E19" s="260"/>
      <c r="F19" s="267"/>
      <c r="G19" s="260"/>
      <c r="H19" s="267"/>
      <c r="I19" s="260">
        <f>'VN+ON'!F3</f>
        <v>0</v>
      </c>
      <c r="J19" s="261"/>
    </row>
    <row r="20" spans="1:12" ht="23.25" customHeight="1">
      <c r="A20" s="136" t="s">
        <v>77</v>
      </c>
      <c r="B20" s="137" t="s">
        <v>27</v>
      </c>
      <c r="C20" s="58"/>
      <c r="D20" s="59"/>
      <c r="E20" s="260"/>
      <c r="F20" s="267"/>
      <c r="G20" s="260"/>
      <c r="H20" s="267"/>
      <c r="I20" s="260">
        <f>'VN+ON'!F13</f>
        <v>0</v>
      </c>
      <c r="J20" s="261"/>
    </row>
    <row r="21" spans="1:12" ht="23.25" customHeight="1">
      <c r="A21" s="4"/>
      <c r="B21" s="74" t="s">
        <v>28</v>
      </c>
      <c r="C21" s="75"/>
      <c r="D21" s="76"/>
      <c r="E21" s="262"/>
      <c r="F21" s="263"/>
      <c r="G21" s="262"/>
      <c r="H21" s="263"/>
      <c r="I21" s="262">
        <f>SUM(I16:J20)</f>
        <v>0</v>
      </c>
      <c r="J21" s="273"/>
      <c r="L21" s="157"/>
    </row>
    <row r="22" spans="1:12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2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58">
        <v>0</v>
      </c>
      <c r="H23" s="259"/>
      <c r="I23" s="259"/>
      <c r="J23" s="62" t="str">
        <f t="shared" ref="J23:J28" si="0">Mena</f>
        <v>CZK</v>
      </c>
    </row>
    <row r="24" spans="1:12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86">
        <f>ZakladDPHSni*SazbaDPH1/100</f>
        <v>0</v>
      </c>
      <c r="H24" s="287"/>
      <c r="I24" s="287"/>
      <c r="J24" s="62" t="str">
        <f t="shared" si="0"/>
        <v>CZK</v>
      </c>
    </row>
    <row r="25" spans="1:12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58">
        <f>I21</f>
        <v>0</v>
      </c>
      <c r="H25" s="259"/>
      <c r="I25" s="259"/>
      <c r="J25" s="62" t="str">
        <f t="shared" si="0"/>
        <v>CZK</v>
      </c>
    </row>
    <row r="26" spans="1:12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54">
        <f>ZakladDPHZakl*SazbaDPH2/100</f>
        <v>0</v>
      </c>
      <c r="H26" s="255"/>
      <c r="I26" s="255"/>
      <c r="J26" s="56" t="str">
        <f t="shared" si="0"/>
        <v>CZK</v>
      </c>
    </row>
    <row r="27" spans="1:12" ht="23.25" customHeight="1" thickBot="1">
      <c r="A27" s="4"/>
      <c r="B27" s="48" t="s">
        <v>4</v>
      </c>
      <c r="C27" s="20"/>
      <c r="D27" s="23"/>
      <c r="E27" s="20"/>
      <c r="F27" s="21"/>
      <c r="G27" s="256">
        <f>0</f>
        <v>0</v>
      </c>
      <c r="H27" s="256"/>
      <c r="I27" s="256"/>
      <c r="J27" s="63" t="str">
        <f t="shared" si="0"/>
        <v>CZK</v>
      </c>
    </row>
    <row r="28" spans="1:12" ht="27.75" hidden="1" customHeight="1" thickBot="1">
      <c r="A28" s="4"/>
      <c r="B28" s="108" t="s">
        <v>22</v>
      </c>
      <c r="C28" s="109"/>
      <c r="D28" s="109"/>
      <c r="E28" s="110"/>
      <c r="F28" s="111"/>
      <c r="G28" s="264" t="e">
        <f>ZakladDPHSniVypocet+ZakladDPHZaklVypocet</f>
        <v>#REF!</v>
      </c>
      <c r="H28" s="264"/>
      <c r="I28" s="264"/>
      <c r="J28" s="112" t="str">
        <f t="shared" si="0"/>
        <v>CZK</v>
      </c>
    </row>
    <row r="29" spans="1:12" ht="27.75" customHeight="1" thickBot="1">
      <c r="A29" s="4"/>
      <c r="B29" s="108" t="s">
        <v>33</v>
      </c>
      <c r="C29" s="113"/>
      <c r="D29" s="113"/>
      <c r="E29" s="113"/>
      <c r="F29" s="113"/>
      <c r="G29" s="257">
        <f>ZakladDPHSni+DPHSni+ZakladDPHZakl+DPHZakl+Zaokrouhleni</f>
        <v>0</v>
      </c>
      <c r="H29" s="257"/>
      <c r="I29" s="257"/>
      <c r="J29" s="114" t="s">
        <v>41</v>
      </c>
    </row>
    <row r="30" spans="1:12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2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2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43805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85" t="s">
        <v>2</v>
      </c>
      <c r="E35" s="285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/>
      <c r="C39" s="288"/>
      <c r="D39" s="289"/>
      <c r="E39" s="289"/>
      <c r="F39" s="103" t="e">
        <f>' Pol'!Q323</f>
        <v>#REF!</v>
      </c>
      <c r="G39" s="104" t="e">
        <f>' Pol'!R323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90" t="s">
        <v>40</v>
      </c>
      <c r="C40" s="291"/>
      <c r="D40" s="291"/>
      <c r="E40" s="292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42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93" t="s">
        <v>28</v>
      </c>
      <c r="J46" s="293"/>
    </row>
    <row r="47" spans="1:10" ht="25.5" customHeight="1">
      <c r="A47" s="117"/>
      <c r="B47" s="125" t="s">
        <v>44</v>
      </c>
      <c r="C47" s="295" t="s">
        <v>45</v>
      </c>
      <c r="D47" s="296"/>
      <c r="E47" s="296"/>
      <c r="F47" s="127" t="s">
        <v>23</v>
      </c>
      <c r="G47" s="128"/>
      <c r="H47" s="128"/>
      <c r="I47" s="294">
        <f>' Pol'!G8</f>
        <v>0</v>
      </c>
      <c r="J47" s="294"/>
    </row>
    <row r="48" spans="1:10" ht="25.5" customHeight="1">
      <c r="A48" s="117"/>
      <c r="B48" s="119" t="s">
        <v>46</v>
      </c>
      <c r="C48" s="278" t="s">
        <v>47</v>
      </c>
      <c r="D48" s="279"/>
      <c r="E48" s="279"/>
      <c r="F48" s="129" t="s">
        <v>23</v>
      </c>
      <c r="G48" s="130"/>
      <c r="H48" s="130"/>
      <c r="I48" s="277">
        <f>' Pol'!G11</f>
        <v>0</v>
      </c>
      <c r="J48" s="277"/>
    </row>
    <row r="49" spans="1:12" ht="25.5" customHeight="1">
      <c r="A49" s="117"/>
      <c r="B49" s="119" t="s">
        <v>48</v>
      </c>
      <c r="C49" s="278" t="s">
        <v>49</v>
      </c>
      <c r="D49" s="279"/>
      <c r="E49" s="279"/>
      <c r="F49" s="129" t="s">
        <v>23</v>
      </c>
      <c r="G49" s="130"/>
      <c r="H49" s="130"/>
      <c r="I49" s="277">
        <f>' Pol'!G55</f>
        <v>0</v>
      </c>
      <c r="J49" s="277"/>
    </row>
    <row r="50" spans="1:12" ht="25.5" customHeight="1">
      <c r="A50" s="117"/>
      <c r="B50" s="119" t="s">
        <v>50</v>
      </c>
      <c r="C50" s="278" t="s">
        <v>51</v>
      </c>
      <c r="D50" s="279"/>
      <c r="E50" s="279"/>
      <c r="F50" s="129" t="s">
        <v>23</v>
      </c>
      <c r="G50" s="130"/>
      <c r="H50" s="130"/>
      <c r="I50" s="277">
        <f>' Pol'!G58</f>
        <v>0</v>
      </c>
      <c r="J50" s="277"/>
    </row>
    <row r="51" spans="1:12" ht="25.5" customHeight="1">
      <c r="A51" s="117"/>
      <c r="B51" s="119" t="s">
        <v>52</v>
      </c>
      <c r="C51" s="278" t="s">
        <v>53</v>
      </c>
      <c r="D51" s="279"/>
      <c r="E51" s="279"/>
      <c r="F51" s="129" t="s">
        <v>23</v>
      </c>
      <c r="G51" s="130"/>
      <c r="H51" s="130"/>
      <c r="I51" s="277">
        <f>' Pol'!G61</f>
        <v>0</v>
      </c>
      <c r="J51" s="277"/>
    </row>
    <row r="52" spans="1:12" ht="25.5" customHeight="1">
      <c r="A52" s="117"/>
      <c r="B52" s="119" t="s">
        <v>54</v>
      </c>
      <c r="C52" s="278" t="s">
        <v>55</v>
      </c>
      <c r="D52" s="279"/>
      <c r="E52" s="279"/>
      <c r="F52" s="129" t="s">
        <v>23</v>
      </c>
      <c r="G52" s="130"/>
      <c r="H52" s="130"/>
      <c r="I52" s="277">
        <f>' Pol'!G94</f>
        <v>0</v>
      </c>
      <c r="J52" s="277"/>
    </row>
    <row r="53" spans="1:12" ht="25.5" customHeight="1">
      <c r="A53" s="117"/>
      <c r="B53" s="119" t="s">
        <v>56</v>
      </c>
      <c r="C53" s="278" t="s">
        <v>57</v>
      </c>
      <c r="D53" s="279"/>
      <c r="E53" s="279"/>
      <c r="F53" s="129" t="s">
        <v>23</v>
      </c>
      <c r="G53" s="130"/>
      <c r="H53" s="130"/>
      <c r="I53" s="277">
        <f>' Pol'!G97</f>
        <v>0</v>
      </c>
      <c r="J53" s="277"/>
    </row>
    <row r="54" spans="1:12" ht="25.5" customHeight="1">
      <c r="A54" s="117"/>
      <c r="B54" s="119" t="s">
        <v>58</v>
      </c>
      <c r="C54" s="278" t="s">
        <v>59</v>
      </c>
      <c r="D54" s="279"/>
      <c r="E54" s="279"/>
      <c r="F54" s="129" t="s">
        <v>23</v>
      </c>
      <c r="G54" s="130"/>
      <c r="H54" s="130"/>
      <c r="I54" s="277">
        <f>' Pol'!G100</f>
        <v>0</v>
      </c>
      <c r="J54" s="277"/>
    </row>
    <row r="55" spans="1:12" ht="25.5" customHeight="1">
      <c r="A55" s="117"/>
      <c r="B55" s="119" t="s">
        <v>60</v>
      </c>
      <c r="C55" s="278" t="s">
        <v>61</v>
      </c>
      <c r="D55" s="279"/>
      <c r="E55" s="279"/>
      <c r="F55" s="129" t="s">
        <v>23</v>
      </c>
      <c r="G55" s="130"/>
      <c r="H55" s="130"/>
      <c r="I55" s="277">
        <f>' Pol'!G105</f>
        <v>0</v>
      </c>
      <c r="J55" s="277"/>
    </row>
    <row r="56" spans="1:12" ht="25.5" customHeight="1">
      <c r="A56" s="117"/>
      <c r="B56" s="119" t="s">
        <v>62</v>
      </c>
      <c r="C56" s="278" t="s">
        <v>63</v>
      </c>
      <c r="D56" s="279"/>
      <c r="E56" s="279"/>
      <c r="F56" s="129" t="s">
        <v>23</v>
      </c>
      <c r="G56" s="130"/>
      <c r="H56" s="130"/>
      <c r="I56" s="277">
        <f>' Pol'!G109</f>
        <v>0</v>
      </c>
      <c r="J56" s="277"/>
    </row>
    <row r="57" spans="1:12" ht="25.5" customHeight="1">
      <c r="A57" s="117"/>
      <c r="B57" s="119" t="s">
        <v>64</v>
      </c>
      <c r="C57" s="278" t="s">
        <v>65</v>
      </c>
      <c r="D57" s="279"/>
      <c r="E57" s="279"/>
      <c r="F57" s="129" t="s">
        <v>23</v>
      </c>
      <c r="G57" s="130"/>
      <c r="H57" s="130"/>
      <c r="I57" s="277">
        <f>' Pol'!G112</f>
        <v>0</v>
      </c>
      <c r="J57" s="277"/>
    </row>
    <row r="58" spans="1:12" ht="25.5" customHeight="1">
      <c r="A58" s="117"/>
      <c r="B58" s="119" t="s">
        <v>66</v>
      </c>
      <c r="C58" s="278" t="s">
        <v>67</v>
      </c>
      <c r="D58" s="279"/>
      <c r="E58" s="279"/>
      <c r="F58" s="129" t="s">
        <v>23</v>
      </c>
      <c r="G58" s="130"/>
      <c r="H58" s="130"/>
      <c r="I58" s="277">
        <f>' Pol'!G145</f>
        <v>0</v>
      </c>
      <c r="J58" s="277"/>
      <c r="L58" s="157"/>
    </row>
    <row r="59" spans="1:12" ht="25.5" customHeight="1">
      <c r="A59" s="117"/>
      <c r="B59" s="119" t="s">
        <v>68</v>
      </c>
      <c r="C59" s="278" t="s">
        <v>69</v>
      </c>
      <c r="D59" s="279"/>
      <c r="E59" s="279"/>
      <c r="F59" s="129" t="s">
        <v>24</v>
      </c>
      <c r="G59" s="130"/>
      <c r="H59" s="130"/>
      <c r="I59" s="277">
        <f>' Pol'!G148</f>
        <v>0</v>
      </c>
      <c r="J59" s="277"/>
    </row>
    <row r="60" spans="1:12" ht="25.5" customHeight="1">
      <c r="A60" s="117"/>
      <c r="B60" s="119" t="s">
        <v>70</v>
      </c>
      <c r="C60" s="278" t="s">
        <v>71</v>
      </c>
      <c r="D60" s="279"/>
      <c r="E60" s="279"/>
      <c r="F60" s="129" t="s">
        <v>24</v>
      </c>
      <c r="G60" s="130"/>
      <c r="H60" s="130"/>
      <c r="I60" s="277">
        <f>' Pol'!G168</f>
        <v>0</v>
      </c>
      <c r="J60" s="277"/>
    </row>
    <row r="61" spans="1:12" ht="25.5" customHeight="1">
      <c r="A61" s="117"/>
      <c r="B61" s="119" t="s">
        <v>72</v>
      </c>
      <c r="C61" s="278" t="s">
        <v>73</v>
      </c>
      <c r="D61" s="279"/>
      <c r="E61" s="279"/>
      <c r="F61" s="129" t="s">
        <v>25</v>
      </c>
      <c r="G61" s="130"/>
      <c r="H61" s="130"/>
      <c r="I61" s="277">
        <f>' Pol'!G177</f>
        <v>0</v>
      </c>
      <c r="J61" s="277"/>
    </row>
    <row r="62" spans="1:12" ht="25.5" customHeight="1">
      <c r="A62" s="117"/>
      <c r="B62" s="119" t="s">
        <v>74</v>
      </c>
      <c r="C62" s="278" t="s">
        <v>75</v>
      </c>
      <c r="D62" s="279"/>
      <c r="E62" s="279"/>
      <c r="F62" s="129" t="s">
        <v>25</v>
      </c>
      <c r="G62" s="130"/>
      <c r="H62" s="130"/>
      <c r="I62" s="277">
        <f>' Pol'!G283</f>
        <v>0</v>
      </c>
      <c r="J62" s="277"/>
    </row>
    <row r="63" spans="1:12" ht="25.5" customHeight="1">
      <c r="A63" s="117"/>
      <c r="B63" s="126" t="s">
        <v>520</v>
      </c>
      <c r="C63" s="299" t="s">
        <v>521</v>
      </c>
      <c r="D63" s="300"/>
      <c r="E63" s="300"/>
      <c r="F63" s="131" t="s">
        <v>76</v>
      </c>
      <c r="G63" s="132"/>
      <c r="H63" s="132"/>
      <c r="I63" s="298">
        <f>'VN+ON'!F27</f>
        <v>0</v>
      </c>
      <c r="J63" s="298"/>
    </row>
    <row r="64" spans="1:12" ht="25.5" customHeight="1">
      <c r="A64" s="118"/>
      <c r="B64" s="122" t="s">
        <v>1</v>
      </c>
      <c r="C64" s="122"/>
      <c r="D64" s="123"/>
      <c r="E64" s="123"/>
      <c r="F64" s="133"/>
      <c r="G64" s="134"/>
      <c r="H64" s="134"/>
      <c r="I64" s="297">
        <f>SUM(I47:I63)</f>
        <v>0</v>
      </c>
      <c r="J64" s="297"/>
    </row>
    <row r="65" spans="6:10">
      <c r="F65" s="135"/>
      <c r="G65" s="91"/>
      <c r="H65" s="135"/>
      <c r="I65" s="91"/>
      <c r="J65" s="91"/>
    </row>
    <row r="66" spans="6:10">
      <c r="F66" s="135"/>
      <c r="G66" s="91"/>
      <c r="H66" s="135"/>
      <c r="I66" s="91"/>
      <c r="J66" s="91"/>
    </row>
    <row r="67" spans="6:10">
      <c r="F67" s="135"/>
      <c r="G67" s="91"/>
      <c r="H67" s="135"/>
      <c r="I67" s="91"/>
      <c r="J67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I64:J6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D4:J4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20:F20"/>
    <mergeCell ref="I20:J20"/>
    <mergeCell ref="I21:J21"/>
    <mergeCell ref="G19:H19"/>
    <mergeCell ref="G20:H20"/>
    <mergeCell ref="E19:F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01" t="s">
        <v>6</v>
      </c>
      <c r="B1" s="301"/>
      <c r="C1" s="302"/>
      <c r="D1" s="301"/>
      <c r="E1" s="301"/>
      <c r="F1" s="301"/>
      <c r="G1" s="301"/>
    </row>
    <row r="2" spans="1:7" ht="24.95" customHeight="1">
      <c r="A2" s="79" t="s">
        <v>37</v>
      </c>
      <c r="B2" s="78"/>
      <c r="C2" s="303"/>
      <c r="D2" s="303"/>
      <c r="E2" s="303"/>
      <c r="F2" s="303"/>
      <c r="G2" s="304"/>
    </row>
    <row r="3" spans="1:7" ht="24.95" hidden="1" customHeight="1">
      <c r="A3" s="79" t="s">
        <v>7</v>
      </c>
      <c r="B3" s="78"/>
      <c r="C3" s="303"/>
      <c r="D3" s="303"/>
      <c r="E3" s="303"/>
      <c r="F3" s="303"/>
      <c r="G3" s="304"/>
    </row>
    <row r="4" spans="1:7" ht="24.95" hidden="1" customHeight="1">
      <c r="A4" s="79" t="s">
        <v>8</v>
      </c>
      <c r="B4" s="78"/>
      <c r="C4" s="303"/>
      <c r="D4" s="303"/>
      <c r="E4" s="303"/>
      <c r="F4" s="303"/>
      <c r="G4" s="3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29"/>
  <sheetViews>
    <sheetView view="pageBreakPreview" topLeftCell="B1" zoomScale="60" zoomScaleNormal="85" workbookViewId="0">
      <selection activeCell="K22" sqref="K22"/>
    </sheetView>
  </sheetViews>
  <sheetFormatPr defaultRowHeight="12.75"/>
  <cols>
    <col min="1" max="1" width="5.5703125" style="153" customWidth="1"/>
    <col min="2" max="2" width="13.28515625" style="153" customWidth="1"/>
    <col min="3" max="3" width="72" style="153" customWidth="1"/>
    <col min="4" max="4" width="9.140625" style="153"/>
    <col min="5" max="5" width="9.140625" style="249"/>
    <col min="6" max="6" width="12.5703125" style="233" bestFit="1" customWidth="1"/>
    <col min="7" max="7" width="9.140625" style="233"/>
    <col min="8" max="8" width="9.140625" style="161"/>
    <col min="9" max="16384" width="9.140625" style="153"/>
  </cols>
  <sheetData>
    <row r="1" spans="1:8" ht="26.25" thickBot="1">
      <c r="A1" s="211" t="s">
        <v>85</v>
      </c>
      <c r="B1" s="212" t="s">
        <v>86</v>
      </c>
      <c r="C1" s="213" t="s">
        <v>87</v>
      </c>
      <c r="D1" s="214" t="s">
        <v>88</v>
      </c>
      <c r="E1" s="239" t="s">
        <v>89</v>
      </c>
      <c r="F1" s="240" t="s">
        <v>90</v>
      </c>
      <c r="G1" s="241" t="s">
        <v>486</v>
      </c>
      <c r="H1" s="215" t="s">
        <v>91</v>
      </c>
    </row>
    <row r="2" spans="1:8">
      <c r="A2" s="216"/>
      <c r="B2" s="217" t="s">
        <v>487</v>
      </c>
      <c r="C2" s="310" t="s">
        <v>488</v>
      </c>
      <c r="D2" s="311"/>
      <c r="E2" s="312"/>
      <c r="F2" s="313"/>
      <c r="G2" s="313"/>
      <c r="H2" s="218"/>
    </row>
    <row r="3" spans="1:8">
      <c r="A3" s="219" t="s">
        <v>92</v>
      </c>
      <c r="B3" s="220" t="s">
        <v>76</v>
      </c>
      <c r="C3" s="221" t="s">
        <v>26</v>
      </c>
      <c r="D3" s="222"/>
      <c r="E3" s="242"/>
      <c r="F3" s="230">
        <f>SUM(G4:G12)</f>
        <v>0</v>
      </c>
      <c r="G3" s="235"/>
      <c r="H3" s="223"/>
    </row>
    <row r="4" spans="1:8">
      <c r="A4" s="224">
        <v>1</v>
      </c>
      <c r="B4" s="225" t="s">
        <v>489</v>
      </c>
      <c r="C4" s="171" t="s">
        <v>490</v>
      </c>
      <c r="D4" s="226" t="s">
        <v>491</v>
      </c>
      <c r="E4" s="236">
        <v>1</v>
      </c>
      <c r="F4" s="231"/>
      <c r="G4" s="236">
        <f>ROUND(E4*F4,2)</f>
        <v>0</v>
      </c>
      <c r="H4" s="227" t="s">
        <v>305</v>
      </c>
    </row>
    <row r="5" spans="1:8">
      <c r="A5" s="224">
        <v>2</v>
      </c>
      <c r="B5" s="225" t="s">
        <v>493</v>
      </c>
      <c r="C5" s="171" t="s">
        <v>494</v>
      </c>
      <c r="D5" s="226" t="s">
        <v>491</v>
      </c>
      <c r="E5" s="236">
        <v>1</v>
      </c>
      <c r="F5" s="231"/>
      <c r="G5" s="236">
        <f>ROUND(E5*F5,2)</f>
        <v>0</v>
      </c>
      <c r="H5" s="227" t="s">
        <v>305</v>
      </c>
    </row>
    <row r="6" spans="1:8" ht="36" customHeight="1">
      <c r="A6" s="224"/>
      <c r="B6" s="225"/>
      <c r="C6" s="305" t="s">
        <v>495</v>
      </c>
      <c r="D6" s="306"/>
      <c r="E6" s="307"/>
      <c r="F6" s="308"/>
      <c r="G6" s="309"/>
      <c r="H6" s="227"/>
    </row>
    <row r="7" spans="1:8">
      <c r="A7" s="224">
        <v>3</v>
      </c>
      <c r="B7" s="225" t="s">
        <v>496</v>
      </c>
      <c r="C7" s="171" t="s">
        <v>497</v>
      </c>
      <c r="D7" s="226" t="s">
        <v>491</v>
      </c>
      <c r="E7" s="236">
        <v>1</v>
      </c>
      <c r="F7" s="231"/>
      <c r="G7" s="236">
        <f>ROUND(E7*F7,2)</f>
        <v>0</v>
      </c>
      <c r="H7" s="227" t="s">
        <v>305</v>
      </c>
    </row>
    <row r="8" spans="1:8" ht="38.25" customHeight="1">
      <c r="A8" s="224"/>
      <c r="B8" s="225"/>
      <c r="C8" s="305" t="s">
        <v>498</v>
      </c>
      <c r="D8" s="306"/>
      <c r="E8" s="307"/>
      <c r="F8" s="308"/>
      <c r="G8" s="309"/>
      <c r="H8" s="227"/>
    </row>
    <row r="9" spans="1:8">
      <c r="A9" s="224">
        <v>4</v>
      </c>
      <c r="B9" s="225" t="s">
        <v>499</v>
      </c>
      <c r="C9" s="171" t="s">
        <v>500</v>
      </c>
      <c r="D9" s="226" t="s">
        <v>491</v>
      </c>
      <c r="E9" s="236">
        <v>1</v>
      </c>
      <c r="F9" s="231"/>
      <c r="G9" s="236">
        <f>ROUND(E9*F9,2)</f>
        <v>0</v>
      </c>
      <c r="H9" s="227" t="s">
        <v>305</v>
      </c>
    </row>
    <row r="10" spans="1:8" ht="24.75" customHeight="1">
      <c r="A10" s="224"/>
      <c r="B10" s="225"/>
      <c r="C10" s="305" t="s">
        <v>501</v>
      </c>
      <c r="D10" s="306"/>
      <c r="E10" s="307"/>
      <c r="F10" s="308"/>
      <c r="G10" s="309"/>
      <c r="H10" s="227"/>
    </row>
    <row r="11" spans="1:8">
      <c r="A11" s="224">
        <v>5</v>
      </c>
      <c r="B11" s="225" t="s">
        <v>502</v>
      </c>
      <c r="C11" s="171" t="s">
        <v>503</v>
      </c>
      <c r="D11" s="226" t="s">
        <v>491</v>
      </c>
      <c r="E11" s="236">
        <v>1</v>
      </c>
      <c r="F11" s="231"/>
      <c r="G11" s="236">
        <f>ROUND(E11*F11,2)</f>
        <v>0</v>
      </c>
      <c r="H11" s="227" t="s">
        <v>305</v>
      </c>
    </row>
    <row r="12" spans="1:8" ht="24" customHeight="1">
      <c r="A12" s="224"/>
      <c r="B12" s="225"/>
      <c r="C12" s="305" t="s">
        <v>504</v>
      </c>
      <c r="D12" s="306"/>
      <c r="E12" s="307"/>
      <c r="F12" s="308"/>
      <c r="G12" s="309"/>
      <c r="H12" s="227"/>
    </row>
    <row r="13" spans="1:8">
      <c r="A13" s="219" t="s">
        <v>92</v>
      </c>
      <c r="B13" s="220" t="s">
        <v>77</v>
      </c>
      <c r="C13" s="221" t="s">
        <v>27</v>
      </c>
      <c r="D13" s="222"/>
      <c r="E13" s="242"/>
      <c r="F13" s="232">
        <f>SUM(G14:G25)</f>
        <v>0</v>
      </c>
      <c r="G13" s="237"/>
      <c r="H13" s="223"/>
    </row>
    <row r="14" spans="1:8">
      <c r="A14" s="224">
        <v>6</v>
      </c>
      <c r="B14" s="225" t="s">
        <v>505</v>
      </c>
      <c r="C14" s="171" t="s">
        <v>506</v>
      </c>
      <c r="D14" s="226" t="s">
        <v>491</v>
      </c>
      <c r="E14" s="236">
        <v>1</v>
      </c>
      <c r="F14" s="231"/>
      <c r="G14" s="236">
        <f>ROUND(E14*F14,2)</f>
        <v>0</v>
      </c>
      <c r="H14" s="227" t="s">
        <v>305</v>
      </c>
    </row>
    <row r="15" spans="1:8" ht="17.25" customHeight="1">
      <c r="A15" s="224"/>
      <c r="B15" s="225"/>
      <c r="C15" s="305" t="s">
        <v>507</v>
      </c>
      <c r="D15" s="306"/>
      <c r="E15" s="307"/>
      <c r="F15" s="308"/>
      <c r="G15" s="309"/>
      <c r="H15" s="227"/>
    </row>
    <row r="16" spans="1:8">
      <c r="A16" s="224">
        <v>7</v>
      </c>
      <c r="B16" s="225" t="s">
        <v>508</v>
      </c>
      <c r="C16" s="171" t="s">
        <v>509</v>
      </c>
      <c r="D16" s="226" t="s">
        <v>491</v>
      </c>
      <c r="E16" s="236">
        <v>1</v>
      </c>
      <c r="F16" s="231"/>
      <c r="G16" s="236">
        <f>ROUND(E16*F16,2)</f>
        <v>0</v>
      </c>
      <c r="H16" s="227" t="s">
        <v>305</v>
      </c>
    </row>
    <row r="17" spans="1:8" ht="27" customHeight="1">
      <c r="A17" s="224"/>
      <c r="B17" s="225"/>
      <c r="C17" s="305" t="s">
        <v>510</v>
      </c>
      <c r="D17" s="306"/>
      <c r="E17" s="307"/>
      <c r="F17" s="308"/>
      <c r="G17" s="309"/>
      <c r="H17" s="227"/>
    </row>
    <row r="18" spans="1:8" ht="22.5">
      <c r="A18" s="224">
        <v>8</v>
      </c>
      <c r="B18" s="225">
        <v>11</v>
      </c>
      <c r="C18" s="171" t="s">
        <v>511</v>
      </c>
      <c r="D18" s="226" t="s">
        <v>491</v>
      </c>
      <c r="E18" s="236">
        <v>1</v>
      </c>
      <c r="F18" s="231"/>
      <c r="G18" s="236">
        <f>ROUND(E18*F18,2)</f>
        <v>0</v>
      </c>
      <c r="H18" s="227" t="s">
        <v>492</v>
      </c>
    </row>
    <row r="19" spans="1:8">
      <c r="A19" s="224">
        <v>9</v>
      </c>
      <c r="B19" s="225" t="s">
        <v>512</v>
      </c>
      <c r="C19" s="171" t="s">
        <v>513</v>
      </c>
      <c r="D19" s="226" t="s">
        <v>491</v>
      </c>
      <c r="E19" s="236">
        <v>1</v>
      </c>
      <c r="F19" s="231"/>
      <c r="G19" s="236">
        <f>ROUND(E19*F19,2)</f>
        <v>0</v>
      </c>
      <c r="H19" s="227" t="s">
        <v>305</v>
      </c>
    </row>
    <row r="20" spans="1:8" ht="38.25" customHeight="1">
      <c r="A20" s="224"/>
      <c r="B20" s="225"/>
      <c r="C20" s="305" t="s">
        <v>514</v>
      </c>
      <c r="D20" s="306"/>
      <c r="E20" s="307"/>
      <c r="F20" s="308"/>
      <c r="G20" s="309"/>
      <c r="H20" s="227"/>
    </row>
    <row r="21" spans="1:8">
      <c r="A21" s="224">
        <v>10</v>
      </c>
      <c r="B21" s="225">
        <v>16</v>
      </c>
      <c r="C21" s="171" t="s">
        <v>526</v>
      </c>
      <c r="D21" s="226" t="s">
        <v>316</v>
      </c>
      <c r="E21" s="236">
        <v>12</v>
      </c>
      <c r="F21" s="231"/>
      <c r="G21" s="236">
        <f t="shared" ref="G21:G25" si="0">ROUND(E21*F21,2)</f>
        <v>0</v>
      </c>
      <c r="H21" s="227" t="s">
        <v>492</v>
      </c>
    </row>
    <row r="22" spans="1:8">
      <c r="A22" s="224">
        <v>11</v>
      </c>
      <c r="B22" s="225">
        <v>17</v>
      </c>
      <c r="C22" s="171" t="s">
        <v>515</v>
      </c>
      <c r="D22" s="226" t="s">
        <v>491</v>
      </c>
      <c r="E22" s="236">
        <v>1</v>
      </c>
      <c r="F22" s="231"/>
      <c r="G22" s="236">
        <f t="shared" si="0"/>
        <v>0</v>
      </c>
      <c r="H22" s="227" t="s">
        <v>492</v>
      </c>
    </row>
    <row r="23" spans="1:8" ht="22.5">
      <c r="A23" s="224">
        <v>12</v>
      </c>
      <c r="B23" s="225">
        <v>19</v>
      </c>
      <c r="C23" s="171" t="s">
        <v>516</v>
      </c>
      <c r="D23" s="226" t="s">
        <v>316</v>
      </c>
      <c r="E23" s="236">
        <v>17</v>
      </c>
      <c r="F23" s="231"/>
      <c r="G23" s="236">
        <f t="shared" si="0"/>
        <v>0</v>
      </c>
      <c r="H23" s="227" t="s">
        <v>492</v>
      </c>
    </row>
    <row r="24" spans="1:8">
      <c r="A24" s="224">
        <v>13</v>
      </c>
      <c r="B24" s="225">
        <v>20</v>
      </c>
      <c r="C24" s="171" t="s">
        <v>517</v>
      </c>
      <c r="D24" s="226" t="s">
        <v>491</v>
      </c>
      <c r="E24" s="236">
        <v>1</v>
      </c>
      <c r="F24" s="231"/>
      <c r="G24" s="236">
        <f t="shared" si="0"/>
        <v>0</v>
      </c>
      <c r="H24" s="227" t="s">
        <v>492</v>
      </c>
    </row>
    <row r="25" spans="1:8" ht="33.75">
      <c r="A25" s="243">
        <v>14</v>
      </c>
      <c r="B25" s="244">
        <v>30</v>
      </c>
      <c r="C25" s="206" t="s">
        <v>518</v>
      </c>
      <c r="D25" s="245" t="s">
        <v>491</v>
      </c>
      <c r="E25" s="246">
        <v>1</v>
      </c>
      <c r="F25" s="247"/>
      <c r="G25" s="246">
        <f t="shared" si="0"/>
        <v>0</v>
      </c>
      <c r="H25" s="248" t="s">
        <v>492</v>
      </c>
    </row>
    <row r="26" spans="1:8" ht="13.5" thickBot="1"/>
    <row r="27" spans="1:8" ht="15.75" thickBot="1">
      <c r="C27" s="228" t="s">
        <v>519</v>
      </c>
      <c r="D27" s="229"/>
      <c r="E27" s="250"/>
      <c r="F27" s="234">
        <f>F13+F3</f>
        <v>0</v>
      </c>
    </row>
    <row r="29" spans="1:8">
      <c r="F29" s="249"/>
    </row>
  </sheetData>
  <sheetProtection password="CCE1" sheet="1" objects="1" scenarios="1"/>
  <protectedRanges>
    <protectedRange sqref="F4:F5 F7 F9 F11 F14 F16 F18:F19 F21:F25" name="Oblast1"/>
  </protectedRanges>
  <mergeCells count="8">
    <mergeCell ref="C17:G17"/>
    <mergeCell ref="C20:G20"/>
    <mergeCell ref="C2:G2"/>
    <mergeCell ref="C6:G6"/>
    <mergeCell ref="C8:G8"/>
    <mergeCell ref="C10:G10"/>
    <mergeCell ref="C12:G12"/>
    <mergeCell ref="C15:G15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V323"/>
  <sheetViews>
    <sheetView showZeros="0" view="pageBreakPreview" zoomScale="60" zoomScaleNormal="85" workbookViewId="0">
      <selection activeCell="N30" sqref="N30"/>
    </sheetView>
  </sheetViews>
  <sheetFormatPr defaultRowHeight="12.75" outlineLevelRow="1"/>
  <cols>
    <col min="1" max="1" width="4.28515625" style="154" customWidth="1"/>
    <col min="2" max="2" width="14.42578125" style="155" customWidth="1"/>
    <col min="3" max="3" width="50.7109375" style="155" customWidth="1"/>
    <col min="4" max="4" width="4.5703125" style="161" customWidth="1"/>
    <col min="5" max="5" width="10.5703125" style="157" customWidth="1"/>
    <col min="6" max="6" width="9.85546875" customWidth="1"/>
    <col min="7" max="7" width="12.7109375" customWidth="1"/>
    <col min="8" max="10" width="10.7109375" style="161" customWidth="1"/>
    <col min="17" max="27" width="0" hidden="1" customWidth="1"/>
  </cols>
  <sheetData>
    <row r="1" spans="1:48" ht="15.75" customHeight="1">
      <c r="A1" s="314" t="s">
        <v>539</v>
      </c>
      <c r="B1" s="314"/>
      <c r="C1" s="314"/>
      <c r="D1" s="314"/>
      <c r="E1" s="314"/>
      <c r="F1" s="314"/>
      <c r="G1" s="314"/>
      <c r="S1" t="s">
        <v>79</v>
      </c>
    </row>
    <row r="2" spans="1:48" ht="24.95" customHeight="1">
      <c r="A2" s="194" t="s">
        <v>78</v>
      </c>
      <c r="B2" s="195"/>
      <c r="C2" s="315" t="s">
        <v>302</v>
      </c>
      <c r="D2" s="316"/>
      <c r="E2" s="316"/>
      <c r="F2" s="316"/>
      <c r="G2" s="317"/>
      <c r="S2" t="s">
        <v>80</v>
      </c>
    </row>
    <row r="3" spans="1:48" ht="24.95" customHeight="1">
      <c r="A3" s="196" t="s">
        <v>7</v>
      </c>
      <c r="B3" s="197"/>
      <c r="C3" s="318" t="s">
        <v>301</v>
      </c>
      <c r="D3" s="319"/>
      <c r="E3" s="319"/>
      <c r="F3" s="319"/>
      <c r="G3" s="320"/>
      <c r="S3" t="s">
        <v>81</v>
      </c>
    </row>
    <row r="4" spans="1:48" ht="24.95" customHeight="1">
      <c r="A4" s="196" t="s">
        <v>8</v>
      </c>
      <c r="B4" s="197"/>
      <c r="C4" s="318" t="s">
        <v>538</v>
      </c>
      <c r="D4" s="319"/>
      <c r="E4" s="319"/>
      <c r="F4" s="319"/>
      <c r="G4" s="320"/>
      <c r="S4" t="s">
        <v>82</v>
      </c>
    </row>
    <row r="5" spans="1:48">
      <c r="A5" s="198" t="s">
        <v>83</v>
      </c>
      <c r="B5" s="199"/>
      <c r="C5" s="199"/>
      <c r="D5" s="192"/>
      <c r="E5" s="151"/>
      <c r="F5" s="138"/>
      <c r="G5" s="139"/>
      <c r="S5" t="s">
        <v>84</v>
      </c>
    </row>
    <row r="7" spans="1:48" ht="38.25">
      <c r="A7" s="189" t="s">
        <v>85</v>
      </c>
      <c r="B7" s="190" t="s">
        <v>86</v>
      </c>
      <c r="C7" s="190" t="s">
        <v>87</v>
      </c>
      <c r="D7" s="183" t="s">
        <v>88</v>
      </c>
      <c r="E7" s="178" t="s">
        <v>89</v>
      </c>
      <c r="F7" s="140" t="s">
        <v>90</v>
      </c>
      <c r="G7" s="144" t="s">
        <v>28</v>
      </c>
      <c r="H7" s="162" t="s">
        <v>91</v>
      </c>
      <c r="I7" s="162" t="s">
        <v>528</v>
      </c>
      <c r="J7" s="162" t="s">
        <v>527</v>
      </c>
    </row>
    <row r="8" spans="1:48">
      <c r="A8" s="145" t="s">
        <v>92</v>
      </c>
      <c r="B8" s="146" t="s">
        <v>44</v>
      </c>
      <c r="C8" s="147" t="s">
        <v>45</v>
      </c>
      <c r="D8" s="193"/>
      <c r="E8" s="148"/>
      <c r="F8" s="148"/>
      <c r="G8" s="148">
        <f>SUMIF(S9:S10,"&lt;&gt;NOR",G9:G10)</f>
        <v>0</v>
      </c>
      <c r="H8" s="152"/>
      <c r="I8" s="152"/>
      <c r="J8" s="152"/>
      <c r="S8" t="s">
        <v>93</v>
      </c>
    </row>
    <row r="9" spans="1:48" outlineLevel="1">
      <c r="A9" s="165">
        <v>1</v>
      </c>
      <c r="B9" s="167" t="s">
        <v>94</v>
      </c>
      <c r="C9" s="171" t="s">
        <v>95</v>
      </c>
      <c r="D9" s="184" t="s">
        <v>96</v>
      </c>
      <c r="E9" s="159">
        <v>1</v>
      </c>
      <c r="F9" s="201"/>
      <c r="G9" s="142">
        <f>ROUND(E9*F9,2)</f>
        <v>0</v>
      </c>
      <c r="H9" s="163" t="s">
        <v>304</v>
      </c>
      <c r="I9" s="203" t="s">
        <v>306</v>
      </c>
      <c r="J9" s="203" t="s">
        <v>307</v>
      </c>
      <c r="K9" s="141"/>
      <c r="L9" s="141"/>
      <c r="M9" s="141"/>
      <c r="N9" s="141"/>
      <c r="O9" s="141"/>
      <c r="P9" s="141"/>
      <c r="Q9" s="141"/>
      <c r="R9" s="141"/>
      <c r="S9" s="141" t="s">
        <v>97</v>
      </c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</row>
    <row r="10" spans="1:48" outlineLevel="1">
      <c r="A10" s="165"/>
      <c r="B10" s="167"/>
      <c r="C10" s="173" t="s">
        <v>98</v>
      </c>
      <c r="D10" s="186"/>
      <c r="E10" s="179">
        <v>1</v>
      </c>
      <c r="F10" s="201"/>
      <c r="G10" s="142"/>
      <c r="H10" s="163"/>
      <c r="I10" s="163"/>
      <c r="J10" s="163"/>
      <c r="K10" s="141"/>
      <c r="L10" s="141"/>
      <c r="M10" s="141"/>
      <c r="N10" s="141"/>
      <c r="O10" s="141"/>
      <c r="P10" s="141"/>
      <c r="Q10" s="141"/>
      <c r="R10" s="141"/>
      <c r="S10" s="141" t="s">
        <v>99</v>
      </c>
      <c r="T10" s="141">
        <v>0</v>
      </c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</row>
    <row r="11" spans="1:48">
      <c r="A11" s="166" t="s">
        <v>92</v>
      </c>
      <c r="B11" s="168" t="s">
        <v>46</v>
      </c>
      <c r="C11" s="172" t="s">
        <v>47</v>
      </c>
      <c r="D11" s="185"/>
      <c r="E11" s="160"/>
      <c r="F11" s="202"/>
      <c r="G11" s="143">
        <f>SUMIF(S12:S54,"&lt;&gt;NOR",G12:G54)</f>
        <v>0</v>
      </c>
      <c r="H11" s="164"/>
      <c r="I11" s="164"/>
      <c r="J11" s="164"/>
      <c r="S11" t="s">
        <v>93</v>
      </c>
    </row>
    <row r="12" spans="1:48" outlineLevel="1">
      <c r="A12" s="165">
        <v>2</v>
      </c>
      <c r="B12" s="167" t="s">
        <v>100</v>
      </c>
      <c r="C12" s="171" t="s">
        <v>101</v>
      </c>
      <c r="D12" s="184" t="s">
        <v>102</v>
      </c>
      <c r="E12" s="159">
        <v>3.3812499999999996</v>
      </c>
      <c r="F12" s="201"/>
      <c r="G12" s="142">
        <f>ROUND(E12*F12,2)</f>
        <v>0</v>
      </c>
      <c r="H12" s="163" t="s">
        <v>529</v>
      </c>
      <c r="I12" s="203" t="s">
        <v>308</v>
      </c>
      <c r="J12" s="203" t="s">
        <v>309</v>
      </c>
      <c r="K12" s="141"/>
      <c r="L12" s="141"/>
      <c r="M12" s="141"/>
      <c r="N12" s="141"/>
      <c r="O12" s="141"/>
      <c r="P12" s="141"/>
      <c r="Q12" s="141"/>
      <c r="R12" s="141"/>
      <c r="S12" s="141" t="s">
        <v>97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</row>
    <row r="13" spans="1:48" outlineLevel="1">
      <c r="A13" s="165"/>
      <c r="B13" s="167"/>
      <c r="C13" s="173" t="s">
        <v>103</v>
      </c>
      <c r="D13" s="186"/>
      <c r="E13" s="179">
        <v>1.9512499999999999</v>
      </c>
      <c r="F13" s="201"/>
      <c r="G13" s="142"/>
      <c r="H13" s="163">
        <v>0</v>
      </c>
      <c r="I13" s="163"/>
      <c r="J13" s="163"/>
      <c r="K13" s="200"/>
      <c r="L13" s="141"/>
      <c r="M13" s="141"/>
      <c r="N13" s="141"/>
      <c r="O13" s="141"/>
      <c r="P13" s="141"/>
      <c r="Q13" s="141"/>
      <c r="R13" s="141"/>
      <c r="S13" s="141" t="s">
        <v>99</v>
      </c>
      <c r="T13" s="141">
        <v>0</v>
      </c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</row>
    <row r="14" spans="1:48" outlineLevel="1">
      <c r="A14" s="165"/>
      <c r="B14" s="167"/>
      <c r="C14" s="173" t="s">
        <v>104</v>
      </c>
      <c r="D14" s="186"/>
      <c r="E14" s="179">
        <v>1.43</v>
      </c>
      <c r="F14" s="201"/>
      <c r="G14" s="142"/>
      <c r="H14" s="163">
        <v>0</v>
      </c>
      <c r="I14" s="163"/>
      <c r="J14" s="163"/>
      <c r="K14" s="200"/>
      <c r="L14" s="141"/>
      <c r="M14" s="141"/>
      <c r="N14" s="141"/>
      <c r="O14" s="141"/>
      <c r="P14" s="141"/>
      <c r="Q14" s="141"/>
      <c r="R14" s="141"/>
      <c r="S14" s="141" t="s">
        <v>99</v>
      </c>
      <c r="T14" s="141">
        <v>0</v>
      </c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</row>
    <row r="15" spans="1:48" outlineLevel="1">
      <c r="A15" s="165">
        <v>3</v>
      </c>
      <c r="B15" s="167" t="s">
        <v>105</v>
      </c>
      <c r="C15" s="171" t="s">
        <v>106</v>
      </c>
      <c r="D15" s="184" t="s">
        <v>102</v>
      </c>
      <c r="E15" s="159">
        <v>3.3812499999999996</v>
      </c>
      <c r="F15" s="201"/>
      <c r="G15" s="142">
        <f>ROUND(E15*F15,2)</f>
        <v>0</v>
      </c>
      <c r="H15" s="163" t="s">
        <v>529</v>
      </c>
      <c r="I15" s="203" t="s">
        <v>308</v>
      </c>
      <c r="J15" s="203" t="s">
        <v>309</v>
      </c>
      <c r="K15" s="200"/>
      <c r="L15" s="141"/>
      <c r="M15" s="141"/>
      <c r="N15" s="141"/>
      <c r="O15" s="141"/>
      <c r="P15" s="141"/>
      <c r="Q15" s="141"/>
      <c r="R15" s="141"/>
      <c r="S15" s="141" t="s">
        <v>97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</row>
    <row r="16" spans="1:48" outlineLevel="1">
      <c r="A16" s="165"/>
      <c r="B16" s="167"/>
      <c r="C16" s="173" t="s">
        <v>103</v>
      </c>
      <c r="D16" s="186"/>
      <c r="E16" s="179">
        <v>1.9512499999999999</v>
      </c>
      <c r="F16" s="201"/>
      <c r="G16" s="142"/>
      <c r="H16" s="163">
        <v>0</v>
      </c>
      <c r="I16" s="163"/>
      <c r="J16" s="163"/>
      <c r="K16" s="200"/>
      <c r="L16" s="141"/>
      <c r="M16" s="141"/>
      <c r="N16" s="141"/>
      <c r="O16" s="141"/>
      <c r="P16" s="141"/>
      <c r="Q16" s="141"/>
      <c r="R16" s="141"/>
      <c r="S16" s="141" t="s">
        <v>99</v>
      </c>
      <c r="T16" s="141">
        <v>0</v>
      </c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</row>
    <row r="17" spans="1:48" outlineLevel="1">
      <c r="A17" s="165"/>
      <c r="B17" s="167"/>
      <c r="C17" s="173" t="s">
        <v>104</v>
      </c>
      <c r="D17" s="186"/>
      <c r="E17" s="179">
        <v>1.43</v>
      </c>
      <c r="F17" s="201"/>
      <c r="G17" s="142"/>
      <c r="H17" s="163">
        <v>0</v>
      </c>
      <c r="I17" s="163"/>
      <c r="J17" s="163"/>
      <c r="K17" s="200"/>
      <c r="L17" s="141"/>
      <c r="M17" s="141"/>
      <c r="N17" s="141"/>
      <c r="O17" s="141"/>
      <c r="P17" s="141"/>
      <c r="Q17" s="141"/>
      <c r="R17" s="141"/>
      <c r="S17" s="141" t="s">
        <v>99</v>
      </c>
      <c r="T17" s="141">
        <v>0</v>
      </c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</row>
    <row r="18" spans="1:48" outlineLevel="1">
      <c r="A18" s="165">
        <v>4</v>
      </c>
      <c r="B18" s="167" t="s">
        <v>107</v>
      </c>
      <c r="C18" s="171" t="s">
        <v>108</v>
      </c>
      <c r="D18" s="184" t="s">
        <v>102</v>
      </c>
      <c r="E18" s="159">
        <v>3.3812499999999996</v>
      </c>
      <c r="F18" s="201"/>
      <c r="G18" s="142">
        <f>ROUND(E18*F18,2)</f>
        <v>0</v>
      </c>
      <c r="H18" s="163" t="s">
        <v>529</v>
      </c>
      <c r="I18" s="203" t="s">
        <v>308</v>
      </c>
      <c r="J18" s="203" t="s">
        <v>309</v>
      </c>
      <c r="K18" s="200"/>
      <c r="L18" s="141"/>
      <c r="M18" s="141"/>
      <c r="N18" s="141"/>
      <c r="O18" s="141"/>
      <c r="P18" s="141"/>
      <c r="Q18" s="141"/>
      <c r="R18" s="141"/>
      <c r="S18" s="141" t="s">
        <v>97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</row>
    <row r="19" spans="1:48" outlineLevel="1">
      <c r="A19" s="165"/>
      <c r="B19" s="167"/>
      <c r="C19" s="173" t="s">
        <v>103</v>
      </c>
      <c r="D19" s="186"/>
      <c r="E19" s="179">
        <v>1.9512499999999999</v>
      </c>
      <c r="F19" s="201"/>
      <c r="G19" s="142"/>
      <c r="H19" s="163">
        <v>0</v>
      </c>
      <c r="I19" s="163"/>
      <c r="J19" s="163"/>
      <c r="K19" s="200"/>
      <c r="L19" s="141"/>
      <c r="M19" s="141"/>
      <c r="N19" s="141"/>
      <c r="O19" s="141"/>
      <c r="P19" s="141"/>
      <c r="Q19" s="141"/>
      <c r="R19" s="141"/>
      <c r="S19" s="141" t="s">
        <v>99</v>
      </c>
      <c r="T19" s="141">
        <v>0</v>
      </c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</row>
    <row r="20" spans="1:48" outlineLevel="1">
      <c r="A20" s="165"/>
      <c r="B20" s="167"/>
      <c r="C20" s="173" t="s">
        <v>104</v>
      </c>
      <c r="D20" s="186"/>
      <c r="E20" s="179">
        <v>1.43</v>
      </c>
      <c r="F20" s="201"/>
      <c r="G20" s="142"/>
      <c r="H20" s="163">
        <v>0</v>
      </c>
      <c r="I20" s="163"/>
      <c r="J20" s="163"/>
      <c r="K20" s="200"/>
      <c r="L20" s="141"/>
      <c r="M20" s="141"/>
      <c r="N20" s="141"/>
      <c r="O20" s="141"/>
      <c r="P20" s="141"/>
      <c r="Q20" s="141"/>
      <c r="R20" s="141"/>
      <c r="S20" s="141" t="s">
        <v>99</v>
      </c>
      <c r="T20" s="141">
        <v>0</v>
      </c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</row>
    <row r="21" spans="1:48" outlineLevel="1">
      <c r="A21" s="165">
        <v>5</v>
      </c>
      <c r="B21" s="167" t="s">
        <v>109</v>
      </c>
      <c r="C21" s="171" t="s">
        <v>110</v>
      </c>
      <c r="D21" s="184" t="s">
        <v>102</v>
      </c>
      <c r="E21" s="159">
        <v>3.3812499999999996</v>
      </c>
      <c r="F21" s="201"/>
      <c r="G21" s="142">
        <f>ROUND(E21*F21,2)</f>
        <v>0</v>
      </c>
      <c r="H21" s="163" t="s">
        <v>529</v>
      </c>
      <c r="I21" s="203" t="s">
        <v>308</v>
      </c>
      <c r="J21" s="203" t="s">
        <v>309</v>
      </c>
      <c r="K21" s="200"/>
      <c r="L21" s="141"/>
      <c r="M21" s="141"/>
      <c r="N21" s="141"/>
      <c r="O21" s="141"/>
      <c r="P21" s="141"/>
      <c r="Q21" s="141"/>
      <c r="R21" s="141"/>
      <c r="S21" s="141" t="s">
        <v>97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</row>
    <row r="22" spans="1:48" outlineLevel="1">
      <c r="A22" s="165"/>
      <c r="B22" s="167"/>
      <c r="C22" s="173" t="s">
        <v>103</v>
      </c>
      <c r="D22" s="186"/>
      <c r="E22" s="179">
        <v>1.9512499999999999</v>
      </c>
      <c r="F22" s="201"/>
      <c r="G22" s="142"/>
      <c r="H22" s="163">
        <v>0</v>
      </c>
      <c r="I22" s="163"/>
      <c r="J22" s="163"/>
      <c r="K22" s="200"/>
      <c r="L22" s="141"/>
      <c r="M22" s="141"/>
      <c r="N22" s="141"/>
      <c r="O22" s="141"/>
      <c r="P22" s="141"/>
      <c r="Q22" s="141"/>
      <c r="R22" s="141"/>
      <c r="S22" s="141" t="s">
        <v>99</v>
      </c>
      <c r="T22" s="141">
        <v>0</v>
      </c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</row>
    <row r="23" spans="1:48" outlineLevel="1">
      <c r="A23" s="165"/>
      <c r="B23" s="167"/>
      <c r="C23" s="173" t="s">
        <v>104</v>
      </c>
      <c r="D23" s="186"/>
      <c r="E23" s="179">
        <v>1.43</v>
      </c>
      <c r="F23" s="201"/>
      <c r="G23" s="142"/>
      <c r="H23" s="163">
        <v>0</v>
      </c>
      <c r="I23" s="163"/>
      <c r="J23" s="163"/>
      <c r="K23" s="200"/>
      <c r="L23" s="141"/>
      <c r="M23" s="141"/>
      <c r="N23" s="141"/>
      <c r="O23" s="141"/>
      <c r="P23" s="141"/>
      <c r="Q23" s="141"/>
      <c r="R23" s="141"/>
      <c r="S23" s="141" t="s">
        <v>99</v>
      </c>
      <c r="T23" s="141">
        <v>0</v>
      </c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</row>
    <row r="24" spans="1:48" outlineLevel="1">
      <c r="A24" s="165">
        <v>6</v>
      </c>
      <c r="B24" s="167" t="s">
        <v>111</v>
      </c>
      <c r="C24" s="171" t="s">
        <v>112</v>
      </c>
      <c r="D24" s="184" t="s">
        <v>102</v>
      </c>
      <c r="E24" s="159">
        <v>33.8125</v>
      </c>
      <c r="F24" s="201"/>
      <c r="G24" s="142">
        <f>ROUND(E24*F24,2)</f>
        <v>0</v>
      </c>
      <c r="H24" s="163" t="s">
        <v>529</v>
      </c>
      <c r="I24" s="203" t="s">
        <v>308</v>
      </c>
      <c r="J24" s="203" t="s">
        <v>309</v>
      </c>
      <c r="K24" s="200"/>
      <c r="L24" s="141"/>
      <c r="M24" s="141"/>
      <c r="N24" s="141"/>
      <c r="O24" s="141"/>
      <c r="P24" s="141"/>
      <c r="Q24" s="141"/>
      <c r="R24" s="141"/>
      <c r="S24" s="141" t="s">
        <v>97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</row>
    <row r="25" spans="1:48" outlineLevel="1">
      <c r="A25" s="165"/>
      <c r="B25" s="167"/>
      <c r="C25" s="174" t="s">
        <v>113</v>
      </c>
      <c r="D25" s="187"/>
      <c r="E25" s="180"/>
      <c r="F25" s="201"/>
      <c r="G25" s="142"/>
      <c r="H25" s="163">
        <v>0</v>
      </c>
      <c r="I25" s="163"/>
      <c r="J25" s="163"/>
      <c r="K25" s="200"/>
      <c r="L25" s="141"/>
      <c r="M25" s="141"/>
      <c r="N25" s="141"/>
      <c r="O25" s="141"/>
      <c r="P25" s="141"/>
      <c r="Q25" s="141"/>
      <c r="R25" s="141"/>
      <c r="S25" s="141" t="s">
        <v>99</v>
      </c>
      <c r="T25" s="141">
        <v>2</v>
      </c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</row>
    <row r="26" spans="1:48" outlineLevel="1">
      <c r="A26" s="165"/>
      <c r="B26" s="167"/>
      <c r="C26" s="175" t="s">
        <v>114</v>
      </c>
      <c r="D26" s="187"/>
      <c r="E26" s="180">
        <v>1.9512499999999999</v>
      </c>
      <c r="F26" s="201"/>
      <c r="G26" s="142"/>
      <c r="H26" s="163">
        <v>0</v>
      </c>
      <c r="I26" s="163"/>
      <c r="J26" s="163"/>
      <c r="K26" s="200"/>
      <c r="L26" s="141"/>
      <c r="M26" s="141"/>
      <c r="N26" s="141"/>
      <c r="O26" s="141"/>
      <c r="P26" s="141"/>
      <c r="Q26" s="141"/>
      <c r="R26" s="141"/>
      <c r="S26" s="141" t="s">
        <v>99</v>
      </c>
      <c r="T26" s="141">
        <v>2</v>
      </c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</row>
    <row r="27" spans="1:48" outlineLevel="1">
      <c r="A27" s="165"/>
      <c r="B27" s="167"/>
      <c r="C27" s="175" t="s">
        <v>115</v>
      </c>
      <c r="D27" s="187"/>
      <c r="E27" s="180">
        <v>1.43</v>
      </c>
      <c r="F27" s="201"/>
      <c r="G27" s="142"/>
      <c r="H27" s="163">
        <v>0</v>
      </c>
      <c r="I27" s="163"/>
      <c r="J27" s="163"/>
      <c r="K27" s="200"/>
      <c r="L27" s="141"/>
      <c r="M27" s="141"/>
      <c r="N27" s="141"/>
      <c r="O27" s="141"/>
      <c r="P27" s="141"/>
      <c r="Q27" s="141"/>
      <c r="R27" s="141"/>
      <c r="S27" s="141" t="s">
        <v>99</v>
      </c>
      <c r="T27" s="141">
        <v>2</v>
      </c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</row>
    <row r="28" spans="1:48" outlineLevel="1">
      <c r="A28" s="165"/>
      <c r="B28" s="167"/>
      <c r="C28" s="174" t="s">
        <v>116</v>
      </c>
      <c r="D28" s="187"/>
      <c r="E28" s="180"/>
      <c r="F28" s="201"/>
      <c r="G28" s="142"/>
      <c r="H28" s="163">
        <v>0</v>
      </c>
      <c r="I28" s="163"/>
      <c r="J28" s="163"/>
      <c r="K28" s="200"/>
      <c r="L28" s="141"/>
      <c r="M28" s="141"/>
      <c r="N28" s="141"/>
      <c r="O28" s="141"/>
      <c r="P28" s="141"/>
      <c r="Q28" s="141"/>
      <c r="R28" s="141"/>
      <c r="S28" s="141" t="s">
        <v>99</v>
      </c>
      <c r="T28" s="141">
        <v>0</v>
      </c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</row>
    <row r="29" spans="1:48" outlineLevel="1">
      <c r="A29" s="165"/>
      <c r="B29" s="167"/>
      <c r="C29" s="173" t="s">
        <v>117</v>
      </c>
      <c r="D29" s="186"/>
      <c r="E29" s="179">
        <v>33.8125</v>
      </c>
      <c r="F29" s="201"/>
      <c r="G29" s="142"/>
      <c r="H29" s="163">
        <v>0</v>
      </c>
      <c r="I29" s="163"/>
      <c r="J29" s="163"/>
      <c r="K29" s="200"/>
      <c r="L29" s="141"/>
      <c r="M29" s="141"/>
      <c r="N29" s="141"/>
      <c r="O29" s="141"/>
      <c r="P29" s="141"/>
      <c r="Q29" s="141"/>
      <c r="R29" s="141"/>
      <c r="S29" s="141" t="s">
        <v>99</v>
      </c>
      <c r="T29" s="141">
        <v>0</v>
      </c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</row>
    <row r="30" spans="1:48" outlineLevel="1">
      <c r="A30" s="165">
        <v>7</v>
      </c>
      <c r="B30" s="167" t="s">
        <v>118</v>
      </c>
      <c r="C30" s="171" t="s">
        <v>119</v>
      </c>
      <c r="D30" s="184" t="s">
        <v>102</v>
      </c>
      <c r="E30" s="159">
        <v>3.3812499999999996</v>
      </c>
      <c r="F30" s="201"/>
      <c r="G30" s="142">
        <f>ROUND(E30*F30,2)</f>
        <v>0</v>
      </c>
      <c r="H30" s="163" t="s">
        <v>529</v>
      </c>
      <c r="I30" s="203" t="s">
        <v>308</v>
      </c>
      <c r="J30" s="203" t="s">
        <v>309</v>
      </c>
      <c r="K30" s="200"/>
      <c r="L30" s="141"/>
      <c r="M30" s="141"/>
      <c r="N30" s="141"/>
      <c r="O30" s="141"/>
      <c r="P30" s="141"/>
      <c r="Q30" s="141"/>
      <c r="R30" s="141"/>
      <c r="S30" s="141" t="s">
        <v>97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</row>
    <row r="31" spans="1:48" outlineLevel="1">
      <c r="A31" s="165"/>
      <c r="B31" s="167"/>
      <c r="C31" s="173" t="s">
        <v>103</v>
      </c>
      <c r="D31" s="186"/>
      <c r="E31" s="179">
        <v>1.9512499999999999</v>
      </c>
      <c r="F31" s="201"/>
      <c r="G31" s="142"/>
      <c r="H31" s="163">
        <v>0</v>
      </c>
      <c r="I31" s="163"/>
      <c r="J31" s="163"/>
      <c r="K31" s="200"/>
      <c r="L31" s="141"/>
      <c r="M31" s="141"/>
      <c r="N31" s="141"/>
      <c r="O31" s="141"/>
      <c r="P31" s="141"/>
      <c r="Q31" s="141"/>
      <c r="R31" s="141"/>
      <c r="S31" s="141" t="s">
        <v>99</v>
      </c>
      <c r="T31" s="141">
        <v>0</v>
      </c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</row>
    <row r="32" spans="1:48" outlineLevel="1">
      <c r="A32" s="165"/>
      <c r="B32" s="167"/>
      <c r="C32" s="173" t="s">
        <v>104</v>
      </c>
      <c r="D32" s="186"/>
      <c r="E32" s="179">
        <v>1.43</v>
      </c>
      <c r="F32" s="201"/>
      <c r="G32" s="142"/>
      <c r="H32" s="163">
        <v>0</v>
      </c>
      <c r="I32" s="163"/>
      <c r="J32" s="163"/>
      <c r="K32" s="200"/>
      <c r="L32" s="141"/>
      <c r="M32" s="141"/>
      <c r="N32" s="141"/>
      <c r="O32" s="141"/>
      <c r="P32" s="141"/>
      <c r="Q32" s="141"/>
      <c r="R32" s="141"/>
      <c r="S32" s="141" t="s">
        <v>99</v>
      </c>
      <c r="T32" s="141">
        <v>0</v>
      </c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</row>
    <row r="33" spans="1:48" outlineLevel="1">
      <c r="A33" s="165">
        <v>8</v>
      </c>
      <c r="B33" s="167" t="s">
        <v>120</v>
      </c>
      <c r="C33" s="171" t="s">
        <v>121</v>
      </c>
      <c r="D33" s="184" t="s">
        <v>102</v>
      </c>
      <c r="E33" s="159">
        <v>3.3812499999999996</v>
      </c>
      <c r="F33" s="201"/>
      <c r="G33" s="142">
        <f>ROUND(E33*F33,2)</f>
        <v>0</v>
      </c>
      <c r="H33" s="163" t="s">
        <v>529</v>
      </c>
      <c r="I33" s="203" t="s">
        <v>308</v>
      </c>
      <c r="J33" s="203" t="s">
        <v>309</v>
      </c>
      <c r="K33" s="200"/>
      <c r="L33" s="141"/>
      <c r="M33" s="141"/>
      <c r="N33" s="141"/>
      <c r="O33" s="141"/>
      <c r="P33" s="141"/>
      <c r="Q33" s="141"/>
      <c r="R33" s="141"/>
      <c r="S33" s="141" t="s">
        <v>97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</row>
    <row r="34" spans="1:48" outlineLevel="1">
      <c r="A34" s="165"/>
      <c r="B34" s="167"/>
      <c r="C34" s="173" t="s">
        <v>103</v>
      </c>
      <c r="D34" s="186"/>
      <c r="E34" s="179">
        <v>1.9512499999999999</v>
      </c>
      <c r="F34" s="201"/>
      <c r="G34" s="142"/>
      <c r="H34" s="163">
        <v>0</v>
      </c>
      <c r="I34" s="163"/>
      <c r="J34" s="163"/>
      <c r="K34" s="200"/>
      <c r="L34" s="141"/>
      <c r="M34" s="141"/>
      <c r="N34" s="141"/>
      <c r="O34" s="141"/>
      <c r="P34" s="141"/>
      <c r="Q34" s="141"/>
      <c r="R34" s="141"/>
      <c r="S34" s="141" t="s">
        <v>99</v>
      </c>
      <c r="T34" s="141">
        <v>0</v>
      </c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</row>
    <row r="35" spans="1:48" outlineLevel="1">
      <c r="A35" s="165"/>
      <c r="B35" s="167"/>
      <c r="C35" s="173" t="s">
        <v>104</v>
      </c>
      <c r="D35" s="186"/>
      <c r="E35" s="179">
        <v>1.43</v>
      </c>
      <c r="F35" s="201"/>
      <c r="G35" s="142"/>
      <c r="H35" s="163">
        <v>0</v>
      </c>
      <c r="I35" s="163"/>
      <c r="J35" s="163"/>
      <c r="K35" s="200"/>
      <c r="L35" s="141"/>
      <c r="M35" s="141"/>
      <c r="N35" s="141"/>
      <c r="O35" s="141"/>
      <c r="P35" s="141"/>
      <c r="Q35" s="141"/>
      <c r="R35" s="141"/>
      <c r="S35" s="141" t="s">
        <v>99</v>
      </c>
      <c r="T35" s="141">
        <v>0</v>
      </c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</row>
    <row r="36" spans="1:48" outlineLevel="1">
      <c r="A36" s="165">
        <v>9</v>
      </c>
      <c r="B36" s="167" t="s">
        <v>122</v>
      </c>
      <c r="C36" s="171" t="s">
        <v>123</v>
      </c>
      <c r="D36" s="184" t="s">
        <v>124</v>
      </c>
      <c r="E36" s="159">
        <v>10</v>
      </c>
      <c r="F36" s="201"/>
      <c r="G36" s="142">
        <f>ROUND(E36*F36,2)</f>
        <v>0</v>
      </c>
      <c r="H36" s="163" t="s">
        <v>529</v>
      </c>
      <c r="I36" s="203" t="s">
        <v>308</v>
      </c>
      <c r="J36" s="203" t="s">
        <v>309</v>
      </c>
      <c r="K36" s="200"/>
      <c r="L36" s="141"/>
      <c r="M36" s="141"/>
      <c r="N36" s="141"/>
      <c r="O36" s="141"/>
      <c r="P36" s="141"/>
      <c r="Q36" s="141"/>
      <c r="R36" s="141"/>
      <c r="S36" s="141" t="s">
        <v>97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</row>
    <row r="37" spans="1:48" outlineLevel="1">
      <c r="A37" s="165"/>
      <c r="B37" s="167"/>
      <c r="C37" s="173" t="s">
        <v>125</v>
      </c>
      <c r="D37" s="186"/>
      <c r="E37" s="179">
        <v>10</v>
      </c>
      <c r="F37" s="201"/>
      <c r="G37" s="142"/>
      <c r="H37" s="163">
        <v>0</v>
      </c>
      <c r="I37" s="163"/>
      <c r="J37" s="163"/>
      <c r="K37" s="200"/>
      <c r="L37" s="141"/>
      <c r="M37" s="141"/>
      <c r="N37" s="141"/>
      <c r="O37" s="141"/>
      <c r="P37" s="141"/>
      <c r="Q37" s="141"/>
      <c r="R37" s="141"/>
      <c r="S37" s="141" t="s">
        <v>99</v>
      </c>
      <c r="T37" s="141">
        <v>0</v>
      </c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</row>
    <row r="38" spans="1:48" outlineLevel="1">
      <c r="A38" s="165">
        <v>10</v>
      </c>
      <c r="B38" s="167" t="s">
        <v>126</v>
      </c>
      <c r="C38" s="171" t="s">
        <v>127</v>
      </c>
      <c r="D38" s="184" t="s">
        <v>128</v>
      </c>
      <c r="E38" s="159">
        <v>46.400000000000006</v>
      </c>
      <c r="F38" s="201"/>
      <c r="G38" s="142">
        <f>ROUND(E38*F38,2)</f>
        <v>0</v>
      </c>
      <c r="H38" s="163" t="s">
        <v>529</v>
      </c>
      <c r="I38" s="203" t="s">
        <v>308</v>
      </c>
      <c r="J38" s="203" t="s">
        <v>309</v>
      </c>
      <c r="K38" s="200"/>
      <c r="L38" s="141"/>
      <c r="M38" s="141"/>
      <c r="N38" s="141"/>
      <c r="O38" s="141"/>
      <c r="P38" s="141"/>
      <c r="Q38" s="141"/>
      <c r="R38" s="141"/>
      <c r="S38" s="141" t="s">
        <v>97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</row>
    <row r="39" spans="1:48" outlineLevel="1">
      <c r="A39" s="165"/>
      <c r="B39" s="167"/>
      <c r="C39" s="173" t="s">
        <v>129</v>
      </c>
      <c r="D39" s="186"/>
      <c r="E39" s="179">
        <v>46.4</v>
      </c>
      <c r="F39" s="201"/>
      <c r="G39" s="142"/>
      <c r="H39" s="163">
        <v>0</v>
      </c>
      <c r="I39" s="163"/>
      <c r="J39" s="163"/>
      <c r="K39" s="200"/>
      <c r="L39" s="141"/>
      <c r="M39" s="141"/>
      <c r="N39" s="141"/>
      <c r="O39" s="141"/>
      <c r="P39" s="141"/>
      <c r="Q39" s="141"/>
      <c r="R39" s="141"/>
      <c r="S39" s="141" t="s">
        <v>99</v>
      </c>
      <c r="T39" s="141">
        <v>0</v>
      </c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</row>
    <row r="40" spans="1:48" outlineLevel="1">
      <c r="A40" s="165">
        <v>11</v>
      </c>
      <c r="B40" s="167" t="s">
        <v>130</v>
      </c>
      <c r="C40" s="171" t="s">
        <v>131</v>
      </c>
      <c r="D40" s="184" t="s">
        <v>102</v>
      </c>
      <c r="E40" s="159">
        <v>6.9600000000000009</v>
      </c>
      <c r="F40" s="201"/>
      <c r="G40" s="142">
        <f>ROUND(E40*F40,2)</f>
        <v>0</v>
      </c>
      <c r="H40" s="163" t="s">
        <v>529</v>
      </c>
      <c r="I40" s="203" t="s">
        <v>308</v>
      </c>
      <c r="J40" s="203" t="s">
        <v>309</v>
      </c>
      <c r="K40" s="200"/>
      <c r="L40" s="141"/>
      <c r="M40" s="141"/>
      <c r="N40" s="141"/>
      <c r="O40" s="141"/>
      <c r="P40" s="141"/>
      <c r="Q40" s="141"/>
      <c r="R40" s="141"/>
      <c r="S40" s="141" t="s">
        <v>132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</row>
    <row r="41" spans="1:48" outlineLevel="1">
      <c r="A41" s="165"/>
      <c r="B41" s="167"/>
      <c r="C41" s="173" t="s">
        <v>133</v>
      </c>
      <c r="D41" s="186"/>
      <c r="E41" s="179">
        <v>6.96</v>
      </c>
      <c r="F41" s="201"/>
      <c r="G41" s="142"/>
      <c r="H41" s="163">
        <v>0</v>
      </c>
      <c r="I41" s="163"/>
      <c r="J41" s="163"/>
      <c r="K41" s="200"/>
      <c r="L41" s="141"/>
      <c r="M41" s="141"/>
      <c r="N41" s="141"/>
      <c r="O41" s="141"/>
      <c r="P41" s="141"/>
      <c r="Q41" s="141"/>
      <c r="R41" s="141"/>
      <c r="S41" s="141" t="s">
        <v>99</v>
      </c>
      <c r="T41" s="141">
        <v>0</v>
      </c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</row>
    <row r="42" spans="1:48" outlineLevel="1">
      <c r="A42" s="165">
        <v>12</v>
      </c>
      <c r="B42" s="167" t="s">
        <v>134</v>
      </c>
      <c r="C42" s="171" t="s">
        <v>135</v>
      </c>
      <c r="D42" s="184" t="s">
        <v>128</v>
      </c>
      <c r="E42" s="159">
        <v>46.400000000000006</v>
      </c>
      <c r="F42" s="201"/>
      <c r="G42" s="142">
        <f>ROUND(E42*F42,2)</f>
        <v>0</v>
      </c>
      <c r="H42" s="163" t="s">
        <v>529</v>
      </c>
      <c r="I42" s="203" t="s">
        <v>308</v>
      </c>
      <c r="J42" s="203" t="s">
        <v>309</v>
      </c>
      <c r="K42" s="200"/>
      <c r="L42" s="141"/>
      <c r="M42" s="141"/>
      <c r="N42" s="141"/>
      <c r="O42" s="141"/>
      <c r="P42" s="141"/>
      <c r="Q42" s="141"/>
      <c r="R42" s="141"/>
      <c r="S42" s="141" t="s">
        <v>136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</row>
    <row r="43" spans="1:48" outlineLevel="1">
      <c r="A43" s="165"/>
      <c r="B43" s="167"/>
      <c r="C43" s="173" t="s">
        <v>129</v>
      </c>
      <c r="D43" s="186"/>
      <c r="E43" s="179">
        <v>46.4</v>
      </c>
      <c r="F43" s="201"/>
      <c r="G43" s="142"/>
      <c r="H43" s="163">
        <v>0</v>
      </c>
      <c r="I43" s="163"/>
      <c r="J43" s="163"/>
      <c r="K43" s="200"/>
      <c r="L43" s="141"/>
      <c r="M43" s="141"/>
      <c r="N43" s="141"/>
      <c r="O43" s="141"/>
      <c r="P43" s="141"/>
      <c r="Q43" s="141"/>
      <c r="R43" s="141"/>
      <c r="S43" s="141" t="s">
        <v>99</v>
      </c>
      <c r="T43" s="141">
        <v>0</v>
      </c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</row>
    <row r="44" spans="1:48" outlineLevel="1">
      <c r="A44" s="165">
        <v>13</v>
      </c>
      <c r="B44" s="167" t="s">
        <v>137</v>
      </c>
      <c r="C44" s="171" t="s">
        <v>138</v>
      </c>
      <c r="D44" s="184" t="s">
        <v>128</v>
      </c>
      <c r="E44" s="159">
        <v>46.400000000000006</v>
      </c>
      <c r="F44" s="201"/>
      <c r="G44" s="142">
        <f>ROUND(E44*F44,2)</f>
        <v>0</v>
      </c>
      <c r="H44" s="163" t="s">
        <v>529</v>
      </c>
      <c r="I44" s="203" t="s">
        <v>308</v>
      </c>
      <c r="J44" s="203" t="s">
        <v>309</v>
      </c>
      <c r="K44" s="200"/>
      <c r="L44" s="141"/>
      <c r="M44" s="141"/>
      <c r="N44" s="141"/>
      <c r="O44" s="141"/>
      <c r="P44" s="141"/>
      <c r="Q44" s="141"/>
      <c r="R44" s="141"/>
      <c r="S44" s="141" t="s">
        <v>97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</row>
    <row r="45" spans="1:48" outlineLevel="1">
      <c r="A45" s="165"/>
      <c r="B45" s="167"/>
      <c r="C45" s="173" t="s">
        <v>129</v>
      </c>
      <c r="D45" s="186"/>
      <c r="E45" s="179">
        <v>46.4</v>
      </c>
      <c r="F45" s="201"/>
      <c r="G45" s="142"/>
      <c r="H45" s="163">
        <v>0</v>
      </c>
      <c r="I45" s="163"/>
      <c r="J45" s="163"/>
      <c r="K45" s="200"/>
      <c r="L45" s="141"/>
      <c r="M45" s="141"/>
      <c r="N45" s="141"/>
      <c r="O45" s="141"/>
      <c r="P45" s="141"/>
      <c r="Q45" s="141"/>
      <c r="R45" s="141"/>
      <c r="S45" s="141" t="s">
        <v>99</v>
      </c>
      <c r="T45" s="141">
        <v>0</v>
      </c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</row>
    <row r="46" spans="1:48" outlineLevel="1">
      <c r="A46" s="165">
        <v>14</v>
      </c>
      <c r="B46" s="167" t="s">
        <v>139</v>
      </c>
      <c r="C46" s="171" t="s">
        <v>140</v>
      </c>
      <c r="D46" s="184" t="s">
        <v>128</v>
      </c>
      <c r="E46" s="159">
        <v>46.400000000000006</v>
      </c>
      <c r="F46" s="201"/>
      <c r="G46" s="142">
        <f>ROUND(E46*F46,2)</f>
        <v>0</v>
      </c>
      <c r="H46" s="163" t="s">
        <v>529</v>
      </c>
      <c r="I46" s="203" t="s">
        <v>308</v>
      </c>
      <c r="J46" s="203" t="s">
        <v>309</v>
      </c>
      <c r="K46" s="200"/>
      <c r="L46" s="141"/>
      <c r="M46" s="141"/>
      <c r="N46" s="141"/>
      <c r="O46" s="141"/>
      <c r="P46" s="141"/>
      <c r="Q46" s="141"/>
      <c r="R46" s="141"/>
      <c r="S46" s="141" t="s">
        <v>97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</row>
    <row r="47" spans="1:48" outlineLevel="1">
      <c r="A47" s="165"/>
      <c r="B47" s="167"/>
      <c r="C47" s="173" t="s">
        <v>129</v>
      </c>
      <c r="D47" s="186"/>
      <c r="E47" s="179">
        <v>46.4</v>
      </c>
      <c r="F47" s="201"/>
      <c r="G47" s="142"/>
      <c r="H47" s="163">
        <v>0</v>
      </c>
      <c r="I47" s="163"/>
      <c r="J47" s="163"/>
      <c r="K47" s="200"/>
      <c r="L47" s="141"/>
      <c r="M47" s="141"/>
      <c r="N47" s="141"/>
      <c r="O47" s="141"/>
      <c r="P47" s="141"/>
      <c r="Q47" s="141"/>
      <c r="R47" s="141"/>
      <c r="S47" s="141" t="s">
        <v>99</v>
      </c>
      <c r="T47" s="141">
        <v>0</v>
      </c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</row>
    <row r="48" spans="1:48" outlineLevel="1">
      <c r="A48" s="165">
        <v>15</v>
      </c>
      <c r="B48" s="167" t="s">
        <v>141</v>
      </c>
      <c r="C48" s="171" t="s">
        <v>142</v>
      </c>
      <c r="D48" s="184" t="s">
        <v>128</v>
      </c>
      <c r="E48" s="159">
        <v>92.800000000000011</v>
      </c>
      <c r="F48" s="201"/>
      <c r="G48" s="142">
        <f>ROUND(E48*F48,2)</f>
        <v>0</v>
      </c>
      <c r="H48" s="163" t="s">
        <v>529</v>
      </c>
      <c r="I48" s="203" t="s">
        <v>308</v>
      </c>
      <c r="J48" s="203" t="s">
        <v>309</v>
      </c>
      <c r="K48" s="200"/>
      <c r="L48" s="141"/>
      <c r="M48" s="141"/>
      <c r="N48" s="141"/>
      <c r="O48" s="141"/>
      <c r="P48" s="141"/>
      <c r="Q48" s="141"/>
      <c r="R48" s="141"/>
      <c r="S48" s="141" t="s">
        <v>97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</row>
    <row r="49" spans="1:48" outlineLevel="1">
      <c r="A49" s="165"/>
      <c r="B49" s="167"/>
      <c r="C49" s="173" t="s">
        <v>143</v>
      </c>
      <c r="D49" s="186"/>
      <c r="E49" s="179">
        <v>92.8</v>
      </c>
      <c r="F49" s="201"/>
      <c r="G49" s="142"/>
      <c r="H49" s="163">
        <v>0</v>
      </c>
      <c r="I49" s="163"/>
      <c r="J49" s="163"/>
      <c r="K49" s="200"/>
      <c r="L49" s="141"/>
      <c r="M49" s="141"/>
      <c r="N49" s="141"/>
      <c r="O49" s="141"/>
      <c r="P49" s="141"/>
      <c r="Q49" s="141"/>
      <c r="R49" s="141"/>
      <c r="S49" s="141" t="s">
        <v>99</v>
      </c>
      <c r="T49" s="141">
        <v>0</v>
      </c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</row>
    <row r="50" spans="1:48" outlineLevel="1">
      <c r="A50" s="165">
        <v>16</v>
      </c>
      <c r="B50" s="167" t="s">
        <v>144</v>
      </c>
      <c r="C50" s="171" t="s">
        <v>145</v>
      </c>
      <c r="D50" s="184" t="s">
        <v>102</v>
      </c>
      <c r="E50" s="159">
        <v>0.46400000000000008</v>
      </c>
      <c r="F50" s="201"/>
      <c r="G50" s="142">
        <f>ROUND(E50*F50,2)</f>
        <v>0</v>
      </c>
      <c r="H50" s="163" t="s">
        <v>529</v>
      </c>
      <c r="I50" s="203" t="s">
        <v>308</v>
      </c>
      <c r="J50" s="203" t="s">
        <v>309</v>
      </c>
      <c r="K50" s="200"/>
      <c r="L50" s="141"/>
      <c r="M50" s="141"/>
      <c r="N50" s="141"/>
      <c r="O50" s="141"/>
      <c r="P50" s="141"/>
      <c r="Q50" s="141"/>
      <c r="R50" s="141"/>
      <c r="S50" s="141" t="s">
        <v>97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</row>
    <row r="51" spans="1:48" outlineLevel="1">
      <c r="A51" s="165"/>
      <c r="B51" s="167"/>
      <c r="C51" s="173" t="s">
        <v>146</v>
      </c>
      <c r="D51" s="186"/>
      <c r="E51" s="179">
        <v>0.46400000000000002</v>
      </c>
      <c r="F51" s="201"/>
      <c r="G51" s="142"/>
      <c r="H51" s="163">
        <v>0</v>
      </c>
      <c r="I51" s="163"/>
      <c r="J51" s="163"/>
      <c r="K51" s="200"/>
      <c r="L51" s="141"/>
      <c r="M51" s="141"/>
      <c r="N51" s="141"/>
      <c r="O51" s="141"/>
      <c r="P51" s="141"/>
      <c r="Q51" s="141"/>
      <c r="R51" s="141"/>
      <c r="S51" s="141" t="s">
        <v>99</v>
      </c>
      <c r="T51" s="141">
        <v>0</v>
      </c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</row>
    <row r="52" spans="1:48" outlineLevel="1">
      <c r="A52" s="165">
        <v>17</v>
      </c>
      <c r="B52" s="167" t="s">
        <v>147</v>
      </c>
      <c r="C52" s="171" t="s">
        <v>148</v>
      </c>
      <c r="D52" s="184" t="s">
        <v>128</v>
      </c>
      <c r="E52" s="159">
        <v>9.2349999999999994</v>
      </c>
      <c r="F52" s="201"/>
      <c r="G52" s="142">
        <f>ROUND(E52*F52,2)</f>
        <v>0</v>
      </c>
      <c r="H52" s="163" t="s">
        <v>529</v>
      </c>
      <c r="I52" s="203" t="s">
        <v>308</v>
      </c>
      <c r="J52" s="203" t="s">
        <v>309</v>
      </c>
      <c r="K52" s="200"/>
      <c r="L52" s="141"/>
      <c r="M52" s="141"/>
      <c r="N52" s="141"/>
      <c r="O52" s="141"/>
      <c r="P52" s="141"/>
      <c r="Q52" s="141"/>
      <c r="R52" s="141"/>
      <c r="S52" s="141" t="s">
        <v>97</v>
      </c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</row>
    <row r="53" spans="1:48" outlineLevel="1">
      <c r="A53" s="165"/>
      <c r="B53" s="167"/>
      <c r="C53" s="173" t="s">
        <v>149</v>
      </c>
      <c r="D53" s="186"/>
      <c r="E53" s="179">
        <v>7.8049999999999997</v>
      </c>
      <c r="F53" s="201"/>
      <c r="G53" s="142"/>
      <c r="H53" s="163">
        <v>0</v>
      </c>
      <c r="I53" s="163"/>
      <c r="J53" s="163"/>
      <c r="K53" s="200"/>
      <c r="L53" s="141"/>
      <c r="M53" s="141"/>
      <c r="N53" s="141"/>
      <c r="O53" s="141"/>
      <c r="P53" s="141"/>
      <c r="Q53" s="141"/>
      <c r="R53" s="141"/>
      <c r="S53" s="141" t="s">
        <v>99</v>
      </c>
      <c r="T53" s="141">
        <v>0</v>
      </c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</row>
    <row r="54" spans="1:48" outlineLevel="1">
      <c r="A54" s="165"/>
      <c r="B54" s="167"/>
      <c r="C54" s="173" t="s">
        <v>150</v>
      </c>
      <c r="D54" s="186"/>
      <c r="E54" s="179">
        <v>1.43</v>
      </c>
      <c r="F54" s="201"/>
      <c r="G54" s="142"/>
      <c r="H54" s="163">
        <v>0</v>
      </c>
      <c r="I54" s="163"/>
      <c r="J54" s="163"/>
      <c r="K54" s="200"/>
      <c r="L54" s="141"/>
      <c r="M54" s="141"/>
      <c r="N54" s="141"/>
      <c r="O54" s="141"/>
      <c r="P54" s="141"/>
      <c r="Q54" s="141"/>
      <c r="R54" s="141"/>
      <c r="S54" s="141" t="s">
        <v>99</v>
      </c>
      <c r="T54" s="141">
        <v>0</v>
      </c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</row>
    <row r="55" spans="1:48">
      <c r="A55" s="166" t="s">
        <v>92</v>
      </c>
      <c r="B55" s="168" t="s">
        <v>48</v>
      </c>
      <c r="C55" s="172" t="s">
        <v>49</v>
      </c>
      <c r="D55" s="185"/>
      <c r="E55" s="160"/>
      <c r="F55" s="202"/>
      <c r="G55" s="143">
        <f>SUMIF(S56:S57,"&lt;&gt;NOR",G56:G57)</f>
        <v>0</v>
      </c>
      <c r="H55" s="164"/>
      <c r="I55" s="164"/>
      <c r="J55" s="164"/>
      <c r="K55" s="200"/>
      <c r="S55" t="s">
        <v>93</v>
      </c>
    </row>
    <row r="56" spans="1:48" outlineLevel="1">
      <c r="A56" s="165">
        <v>18</v>
      </c>
      <c r="B56" s="167" t="s">
        <v>151</v>
      </c>
      <c r="C56" s="171" t="s">
        <v>152</v>
      </c>
      <c r="D56" s="184" t="s">
        <v>102</v>
      </c>
      <c r="E56" s="159">
        <v>1.43</v>
      </c>
      <c r="F56" s="201"/>
      <c r="G56" s="142">
        <f>ROUND(E56*F56,2)</f>
        <v>0</v>
      </c>
      <c r="H56" s="163" t="s">
        <v>529</v>
      </c>
      <c r="I56" s="203" t="s">
        <v>308</v>
      </c>
      <c r="J56" s="203" t="s">
        <v>309</v>
      </c>
      <c r="K56" s="200"/>
      <c r="L56" s="141"/>
      <c r="M56" s="141"/>
      <c r="N56" s="141"/>
      <c r="O56" s="141"/>
      <c r="P56" s="141"/>
      <c r="Q56" s="141"/>
      <c r="R56" s="141"/>
      <c r="S56" s="141" t="s">
        <v>97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</row>
    <row r="57" spans="1:48" outlineLevel="1">
      <c r="A57" s="165"/>
      <c r="B57" s="167"/>
      <c r="C57" s="173" t="s">
        <v>104</v>
      </c>
      <c r="D57" s="186"/>
      <c r="E57" s="179">
        <v>1.43</v>
      </c>
      <c r="F57" s="201"/>
      <c r="G57" s="142"/>
      <c r="H57" s="163">
        <v>0</v>
      </c>
      <c r="I57" s="163"/>
      <c r="J57" s="163"/>
      <c r="K57" s="200"/>
      <c r="L57" s="141"/>
      <c r="M57" s="141"/>
      <c r="N57" s="141"/>
      <c r="O57" s="141"/>
      <c r="P57" s="141"/>
      <c r="Q57" s="141"/>
      <c r="R57" s="141"/>
      <c r="S57" s="141" t="s">
        <v>99</v>
      </c>
      <c r="T57" s="141">
        <v>0</v>
      </c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</row>
    <row r="58" spans="1:48">
      <c r="A58" s="166" t="s">
        <v>92</v>
      </c>
      <c r="B58" s="168" t="s">
        <v>50</v>
      </c>
      <c r="C58" s="172" t="s">
        <v>51</v>
      </c>
      <c r="D58" s="185"/>
      <c r="E58" s="160"/>
      <c r="F58" s="202"/>
      <c r="G58" s="143">
        <f>SUMIF(S59:S60,"&lt;&gt;NOR",G59:G60)</f>
        <v>0</v>
      </c>
      <c r="H58" s="164"/>
      <c r="I58" s="164"/>
      <c r="J58" s="164"/>
      <c r="K58" s="200"/>
      <c r="S58" t="s">
        <v>93</v>
      </c>
    </row>
    <row r="59" spans="1:48" ht="22.5" outlineLevel="1">
      <c r="A59" s="165">
        <v>19</v>
      </c>
      <c r="B59" s="167" t="s">
        <v>153</v>
      </c>
      <c r="C59" s="171" t="s">
        <v>154</v>
      </c>
      <c r="D59" s="184" t="s">
        <v>128</v>
      </c>
      <c r="E59" s="159">
        <v>31</v>
      </c>
      <c r="F59" s="201"/>
      <c r="G59" s="142">
        <f>ROUND(E59*F59,2)</f>
        <v>0</v>
      </c>
      <c r="H59" s="163" t="s">
        <v>529</v>
      </c>
      <c r="I59" s="203" t="s">
        <v>308</v>
      </c>
      <c r="J59" s="203" t="s">
        <v>309</v>
      </c>
      <c r="K59" s="200"/>
      <c r="L59" s="141"/>
      <c r="M59" s="141"/>
      <c r="N59" s="141"/>
      <c r="O59" s="141"/>
      <c r="P59" s="141"/>
      <c r="Q59" s="141"/>
      <c r="R59" s="141"/>
      <c r="S59" s="141" t="s">
        <v>97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</row>
    <row r="60" spans="1:48" outlineLevel="1">
      <c r="A60" s="165"/>
      <c r="B60" s="167"/>
      <c r="C60" s="173" t="s">
        <v>155</v>
      </c>
      <c r="D60" s="186"/>
      <c r="E60" s="179">
        <v>31</v>
      </c>
      <c r="F60" s="201"/>
      <c r="G60" s="142"/>
      <c r="H60" s="163">
        <v>0</v>
      </c>
      <c r="I60" s="163"/>
      <c r="J60" s="163"/>
      <c r="K60" s="200"/>
      <c r="L60" s="141"/>
      <c r="M60" s="141"/>
      <c r="N60" s="141"/>
      <c r="O60" s="141"/>
      <c r="P60" s="141"/>
      <c r="Q60" s="141"/>
      <c r="R60" s="141"/>
      <c r="S60" s="141" t="s">
        <v>99</v>
      </c>
      <c r="T60" s="141">
        <v>0</v>
      </c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</row>
    <row r="61" spans="1:48">
      <c r="A61" s="166" t="s">
        <v>92</v>
      </c>
      <c r="B61" s="168" t="s">
        <v>52</v>
      </c>
      <c r="C61" s="172" t="s">
        <v>53</v>
      </c>
      <c r="D61" s="185"/>
      <c r="E61" s="160"/>
      <c r="F61" s="202"/>
      <c r="G61" s="143">
        <f>SUMIF(S62:S93,"&lt;&gt;NOR",G62:G93)</f>
        <v>0</v>
      </c>
      <c r="H61" s="164"/>
      <c r="I61" s="164"/>
      <c r="J61" s="164"/>
      <c r="K61" s="200"/>
      <c r="S61" t="s">
        <v>93</v>
      </c>
    </row>
    <row r="62" spans="1:48" outlineLevel="1">
      <c r="A62" s="165">
        <v>20</v>
      </c>
      <c r="B62" s="167" t="s">
        <v>156</v>
      </c>
      <c r="C62" s="171" t="s">
        <v>157</v>
      </c>
      <c r="D62" s="184" t="s">
        <v>128</v>
      </c>
      <c r="E62" s="159">
        <v>18.190000000000001</v>
      </c>
      <c r="F62" s="201"/>
      <c r="G62" s="142">
        <f>ROUND(E62*F62,2)</f>
        <v>0</v>
      </c>
      <c r="H62" s="163" t="s">
        <v>529</v>
      </c>
      <c r="I62" s="203" t="s">
        <v>308</v>
      </c>
      <c r="J62" s="203" t="s">
        <v>309</v>
      </c>
      <c r="K62" s="200"/>
      <c r="L62" s="141"/>
      <c r="M62" s="141"/>
      <c r="N62" s="141"/>
      <c r="O62" s="141"/>
      <c r="P62" s="141"/>
      <c r="Q62" s="141"/>
      <c r="R62" s="141"/>
      <c r="S62" s="141" t="s">
        <v>97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</row>
    <row r="63" spans="1:48" outlineLevel="1">
      <c r="A63" s="165"/>
      <c r="B63" s="167"/>
      <c r="C63" s="173" t="s">
        <v>158</v>
      </c>
      <c r="D63" s="186"/>
      <c r="E63" s="179">
        <v>7.3</v>
      </c>
      <c r="F63" s="201"/>
      <c r="G63" s="142"/>
      <c r="H63" s="163">
        <v>0</v>
      </c>
      <c r="I63" s="163"/>
      <c r="J63" s="163"/>
      <c r="K63" s="200"/>
      <c r="L63" s="141"/>
      <c r="M63" s="141"/>
      <c r="N63" s="141"/>
      <c r="O63" s="141"/>
      <c r="P63" s="141"/>
      <c r="Q63" s="141"/>
      <c r="R63" s="141"/>
      <c r="S63" s="141" t="s">
        <v>99</v>
      </c>
      <c r="T63" s="141">
        <v>0</v>
      </c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</row>
    <row r="64" spans="1:48" outlineLevel="1">
      <c r="A64" s="165"/>
      <c r="B64" s="167"/>
      <c r="C64" s="173" t="s">
        <v>159</v>
      </c>
      <c r="D64" s="186"/>
      <c r="E64" s="179">
        <v>4.2</v>
      </c>
      <c r="F64" s="201"/>
      <c r="G64" s="142"/>
      <c r="H64" s="163">
        <v>0</v>
      </c>
      <c r="I64" s="163"/>
      <c r="J64" s="163"/>
      <c r="K64" s="200"/>
      <c r="L64" s="141"/>
      <c r="M64" s="141"/>
      <c r="N64" s="141"/>
      <c r="O64" s="141"/>
      <c r="P64" s="141"/>
      <c r="Q64" s="141"/>
      <c r="R64" s="141"/>
      <c r="S64" s="141" t="s">
        <v>99</v>
      </c>
      <c r="T64" s="141">
        <v>0</v>
      </c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</row>
    <row r="65" spans="1:48" outlineLevel="1">
      <c r="A65" s="165"/>
      <c r="B65" s="167"/>
      <c r="C65" s="173" t="s">
        <v>160</v>
      </c>
      <c r="D65" s="186"/>
      <c r="E65" s="179">
        <v>6.69</v>
      </c>
      <c r="F65" s="201"/>
      <c r="G65" s="142"/>
      <c r="H65" s="163">
        <v>0</v>
      </c>
      <c r="I65" s="163"/>
      <c r="J65" s="163"/>
      <c r="K65" s="200"/>
      <c r="L65" s="141"/>
      <c r="M65" s="141"/>
      <c r="N65" s="141"/>
      <c r="O65" s="141"/>
      <c r="P65" s="141"/>
      <c r="Q65" s="141"/>
      <c r="R65" s="141"/>
      <c r="S65" s="141" t="s">
        <v>99</v>
      </c>
      <c r="T65" s="141">
        <v>0</v>
      </c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</row>
    <row r="66" spans="1:48" outlineLevel="1">
      <c r="A66" s="165">
        <v>21</v>
      </c>
      <c r="B66" s="167" t="s">
        <v>161</v>
      </c>
      <c r="C66" s="171" t="s">
        <v>162</v>
      </c>
      <c r="D66" s="184" t="s">
        <v>128</v>
      </c>
      <c r="E66" s="159">
        <v>4.2</v>
      </c>
      <c r="F66" s="201"/>
      <c r="G66" s="142">
        <f>ROUND(E66*F66,2)</f>
        <v>0</v>
      </c>
      <c r="H66" s="163" t="s">
        <v>529</v>
      </c>
      <c r="I66" s="203" t="s">
        <v>308</v>
      </c>
      <c r="J66" s="203" t="s">
        <v>309</v>
      </c>
      <c r="K66" s="200"/>
      <c r="L66" s="141"/>
      <c r="M66" s="141"/>
      <c r="N66" s="141"/>
      <c r="O66" s="141"/>
      <c r="P66" s="141"/>
      <c r="Q66" s="141"/>
      <c r="R66" s="141"/>
      <c r="S66" s="141" t="s">
        <v>97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</row>
    <row r="67" spans="1:48" outlineLevel="1">
      <c r="A67" s="165"/>
      <c r="B67" s="167"/>
      <c r="C67" s="173" t="s">
        <v>159</v>
      </c>
      <c r="D67" s="186"/>
      <c r="E67" s="179">
        <v>4.2</v>
      </c>
      <c r="F67" s="201"/>
      <c r="G67" s="142"/>
      <c r="H67" s="163">
        <v>0</v>
      </c>
      <c r="I67" s="163"/>
      <c r="J67" s="163"/>
      <c r="K67" s="200"/>
      <c r="L67" s="141"/>
      <c r="M67" s="141"/>
      <c r="N67" s="141"/>
      <c r="O67" s="141"/>
      <c r="P67" s="141"/>
      <c r="Q67" s="141"/>
      <c r="R67" s="141"/>
      <c r="S67" s="141" t="s">
        <v>99</v>
      </c>
      <c r="T67" s="141">
        <v>0</v>
      </c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</row>
    <row r="68" spans="1:48" outlineLevel="1">
      <c r="A68" s="165">
        <v>22</v>
      </c>
      <c r="B68" s="167" t="s">
        <v>163</v>
      </c>
      <c r="C68" s="171" t="s">
        <v>164</v>
      </c>
      <c r="D68" s="184" t="s">
        <v>128</v>
      </c>
      <c r="E68" s="159">
        <v>7.3</v>
      </c>
      <c r="F68" s="201"/>
      <c r="G68" s="142">
        <f>ROUND(E68*F68,2)</f>
        <v>0</v>
      </c>
      <c r="H68" s="163" t="s">
        <v>529</v>
      </c>
      <c r="I68" s="203" t="s">
        <v>308</v>
      </c>
      <c r="J68" s="203" t="s">
        <v>309</v>
      </c>
      <c r="K68" s="200"/>
      <c r="L68" s="141"/>
      <c r="M68" s="141"/>
      <c r="N68" s="141"/>
      <c r="O68" s="141"/>
      <c r="P68" s="141"/>
      <c r="Q68" s="141"/>
      <c r="R68" s="141"/>
      <c r="S68" s="141" t="s">
        <v>97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</row>
    <row r="69" spans="1:48" outlineLevel="1">
      <c r="A69" s="165"/>
      <c r="B69" s="167"/>
      <c r="C69" s="173" t="s">
        <v>158</v>
      </c>
      <c r="D69" s="186"/>
      <c r="E69" s="179">
        <v>7.3</v>
      </c>
      <c r="F69" s="201"/>
      <c r="G69" s="142"/>
      <c r="H69" s="163">
        <v>0</v>
      </c>
      <c r="I69" s="163"/>
      <c r="J69" s="163"/>
      <c r="K69" s="200"/>
      <c r="L69" s="141"/>
      <c r="M69" s="141"/>
      <c r="N69" s="141"/>
      <c r="O69" s="141"/>
      <c r="P69" s="141"/>
      <c r="Q69" s="141"/>
      <c r="R69" s="141"/>
      <c r="S69" s="141" t="s">
        <v>99</v>
      </c>
      <c r="T69" s="141">
        <v>0</v>
      </c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</row>
    <row r="70" spans="1:48" outlineLevel="1">
      <c r="A70" s="165">
        <v>23</v>
      </c>
      <c r="B70" s="167" t="s">
        <v>165</v>
      </c>
      <c r="C70" s="171" t="s">
        <v>166</v>
      </c>
      <c r="D70" s="184" t="s">
        <v>128</v>
      </c>
      <c r="E70" s="159">
        <v>7.3</v>
      </c>
      <c r="F70" s="201"/>
      <c r="G70" s="142">
        <f>ROUND(E70*F70,2)</f>
        <v>0</v>
      </c>
      <c r="H70" s="163" t="s">
        <v>529</v>
      </c>
      <c r="I70" s="203" t="s">
        <v>308</v>
      </c>
      <c r="J70" s="203" t="s">
        <v>309</v>
      </c>
      <c r="K70" s="200"/>
      <c r="L70" s="141"/>
      <c r="M70" s="141"/>
      <c r="N70" s="141"/>
      <c r="O70" s="141"/>
      <c r="P70" s="141"/>
      <c r="Q70" s="141"/>
      <c r="R70" s="141"/>
      <c r="S70" s="141" t="s">
        <v>97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</row>
    <row r="71" spans="1:48" outlineLevel="1">
      <c r="A71" s="165"/>
      <c r="B71" s="167"/>
      <c r="C71" s="173" t="s">
        <v>158</v>
      </c>
      <c r="D71" s="186"/>
      <c r="E71" s="179">
        <v>7.3</v>
      </c>
      <c r="F71" s="201"/>
      <c r="G71" s="142"/>
      <c r="H71" s="163">
        <v>0</v>
      </c>
      <c r="I71" s="163"/>
      <c r="J71" s="163"/>
      <c r="K71" s="200"/>
      <c r="L71" s="141"/>
      <c r="M71" s="141"/>
      <c r="N71" s="141"/>
      <c r="O71" s="141"/>
      <c r="P71" s="141"/>
      <c r="Q71" s="141"/>
      <c r="R71" s="141"/>
      <c r="S71" s="141" t="s">
        <v>99</v>
      </c>
      <c r="T71" s="141">
        <v>0</v>
      </c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</row>
    <row r="72" spans="1:48" outlineLevel="1">
      <c r="A72" s="165">
        <v>24</v>
      </c>
      <c r="B72" s="167" t="s">
        <v>167</v>
      </c>
      <c r="C72" s="171" t="s">
        <v>168</v>
      </c>
      <c r="D72" s="184" t="s">
        <v>128</v>
      </c>
      <c r="E72" s="159">
        <v>7.3</v>
      </c>
      <c r="F72" s="201"/>
      <c r="G72" s="142">
        <f>ROUND(E72*F72,2)</f>
        <v>0</v>
      </c>
      <c r="H72" s="163" t="s">
        <v>529</v>
      </c>
      <c r="I72" s="203" t="s">
        <v>308</v>
      </c>
      <c r="J72" s="203" t="s">
        <v>309</v>
      </c>
      <c r="K72" s="200"/>
      <c r="L72" s="141"/>
      <c r="M72" s="141"/>
      <c r="N72" s="141"/>
      <c r="O72" s="141"/>
      <c r="P72" s="141"/>
      <c r="Q72" s="141"/>
      <c r="R72" s="141"/>
      <c r="S72" s="141" t="s">
        <v>97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</row>
    <row r="73" spans="1:48" outlineLevel="1">
      <c r="A73" s="165"/>
      <c r="B73" s="167"/>
      <c r="C73" s="173" t="s">
        <v>158</v>
      </c>
      <c r="D73" s="186"/>
      <c r="E73" s="179">
        <v>7.3</v>
      </c>
      <c r="F73" s="201"/>
      <c r="G73" s="142"/>
      <c r="H73" s="163">
        <v>0</v>
      </c>
      <c r="I73" s="163"/>
      <c r="J73" s="163"/>
      <c r="K73" s="200"/>
      <c r="L73" s="141"/>
      <c r="M73" s="141"/>
      <c r="N73" s="141"/>
      <c r="O73" s="141"/>
      <c r="P73" s="141"/>
      <c r="Q73" s="141"/>
      <c r="R73" s="141"/>
      <c r="S73" s="141" t="s">
        <v>99</v>
      </c>
      <c r="T73" s="141">
        <v>0</v>
      </c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</row>
    <row r="74" spans="1:48" outlineLevel="1">
      <c r="A74" s="165">
        <v>25</v>
      </c>
      <c r="B74" s="167" t="s">
        <v>169</v>
      </c>
      <c r="C74" s="171" t="s">
        <v>170</v>
      </c>
      <c r="D74" s="184" t="s">
        <v>128</v>
      </c>
      <c r="E74" s="159">
        <v>14.6</v>
      </c>
      <c r="F74" s="201"/>
      <c r="G74" s="142">
        <f>ROUND(E74*F74,2)</f>
        <v>0</v>
      </c>
      <c r="H74" s="163" t="s">
        <v>529</v>
      </c>
      <c r="I74" s="203" t="s">
        <v>308</v>
      </c>
      <c r="J74" s="203" t="s">
        <v>309</v>
      </c>
      <c r="K74" s="200"/>
      <c r="L74" s="141"/>
      <c r="M74" s="141"/>
      <c r="N74" s="141"/>
      <c r="O74" s="141"/>
      <c r="P74" s="141"/>
      <c r="Q74" s="141"/>
      <c r="R74" s="141"/>
      <c r="S74" s="141" t="s">
        <v>97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</row>
    <row r="75" spans="1:48" outlineLevel="1">
      <c r="A75" s="165"/>
      <c r="B75" s="167"/>
      <c r="C75" s="173" t="s">
        <v>171</v>
      </c>
      <c r="D75" s="186"/>
      <c r="E75" s="179">
        <v>14.6</v>
      </c>
      <c r="F75" s="201"/>
      <c r="G75" s="142"/>
      <c r="H75" s="163">
        <v>0</v>
      </c>
      <c r="I75" s="163"/>
      <c r="J75" s="163"/>
      <c r="K75" s="200"/>
      <c r="L75" s="141"/>
      <c r="M75" s="141"/>
      <c r="N75" s="141"/>
      <c r="O75" s="141"/>
      <c r="P75" s="141"/>
      <c r="Q75" s="141"/>
      <c r="R75" s="141"/>
      <c r="S75" s="141" t="s">
        <v>99</v>
      </c>
      <c r="T75" s="141">
        <v>0</v>
      </c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</row>
    <row r="76" spans="1:48" outlineLevel="1">
      <c r="A76" s="165">
        <v>26</v>
      </c>
      <c r="B76" s="167" t="s">
        <v>172</v>
      </c>
      <c r="C76" s="171" t="s">
        <v>173</v>
      </c>
      <c r="D76" s="184" t="s">
        <v>124</v>
      </c>
      <c r="E76" s="159">
        <v>38.5</v>
      </c>
      <c r="F76" s="201"/>
      <c r="G76" s="142">
        <f>ROUND(E76*F76,2)</f>
        <v>0</v>
      </c>
      <c r="H76" s="163" t="s">
        <v>529</v>
      </c>
      <c r="I76" s="203" t="s">
        <v>308</v>
      </c>
      <c r="J76" s="203" t="s">
        <v>309</v>
      </c>
      <c r="K76" s="200"/>
      <c r="L76" s="141"/>
      <c r="M76" s="141"/>
      <c r="N76" s="141"/>
      <c r="O76" s="141"/>
      <c r="P76" s="141"/>
      <c r="Q76" s="141"/>
      <c r="R76" s="141"/>
      <c r="S76" s="141" t="s">
        <v>97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</row>
    <row r="77" spans="1:48" outlineLevel="1">
      <c r="A77" s="165"/>
      <c r="B77" s="167"/>
      <c r="C77" s="173" t="s">
        <v>174</v>
      </c>
      <c r="D77" s="186"/>
      <c r="E77" s="179">
        <v>22.3</v>
      </c>
      <c r="F77" s="201"/>
      <c r="G77" s="142"/>
      <c r="H77" s="163">
        <v>0</v>
      </c>
      <c r="I77" s="163"/>
      <c r="J77" s="163"/>
      <c r="K77" s="200"/>
      <c r="L77" s="141"/>
      <c r="M77" s="141"/>
      <c r="N77" s="141"/>
      <c r="O77" s="141"/>
      <c r="P77" s="141"/>
      <c r="Q77" s="141"/>
      <c r="R77" s="141"/>
      <c r="S77" s="141" t="s">
        <v>99</v>
      </c>
      <c r="T77" s="141">
        <v>0</v>
      </c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</row>
    <row r="78" spans="1:48" outlineLevel="1">
      <c r="A78" s="165"/>
      <c r="B78" s="167"/>
      <c r="C78" s="173" t="s">
        <v>175</v>
      </c>
      <c r="D78" s="186"/>
      <c r="E78" s="179">
        <v>16.2</v>
      </c>
      <c r="F78" s="201"/>
      <c r="G78" s="142"/>
      <c r="H78" s="163">
        <v>0</v>
      </c>
      <c r="I78" s="163"/>
      <c r="J78" s="163"/>
      <c r="K78" s="200"/>
      <c r="L78" s="141"/>
      <c r="M78" s="141"/>
      <c r="N78" s="141"/>
      <c r="O78" s="141"/>
      <c r="P78" s="141"/>
      <c r="Q78" s="141"/>
      <c r="R78" s="141"/>
      <c r="S78" s="141" t="s">
        <v>99</v>
      </c>
      <c r="T78" s="141">
        <v>0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</row>
    <row r="79" spans="1:48" outlineLevel="1">
      <c r="A79" s="165">
        <v>27</v>
      </c>
      <c r="B79" s="167" t="s">
        <v>176</v>
      </c>
      <c r="C79" s="171" t="s">
        <v>177</v>
      </c>
      <c r="D79" s="184" t="s">
        <v>128</v>
      </c>
      <c r="E79" s="159">
        <v>4.2</v>
      </c>
      <c r="F79" s="201"/>
      <c r="G79" s="142">
        <f>ROUND(E79*F79,2)</f>
        <v>0</v>
      </c>
      <c r="H79" s="163" t="s">
        <v>529</v>
      </c>
      <c r="I79" s="203" t="s">
        <v>308</v>
      </c>
      <c r="J79" s="203" t="s">
        <v>309</v>
      </c>
      <c r="K79" s="200"/>
      <c r="L79" s="141"/>
      <c r="M79" s="141"/>
      <c r="N79" s="141"/>
      <c r="O79" s="141"/>
      <c r="P79" s="141"/>
      <c r="Q79" s="141"/>
      <c r="R79" s="141"/>
      <c r="S79" s="141" t="s">
        <v>97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</row>
    <row r="80" spans="1:48" outlineLevel="1">
      <c r="A80" s="165"/>
      <c r="B80" s="167"/>
      <c r="C80" s="173" t="s">
        <v>159</v>
      </c>
      <c r="D80" s="186"/>
      <c r="E80" s="179">
        <v>4.2</v>
      </c>
      <c r="F80" s="201"/>
      <c r="G80" s="142"/>
      <c r="H80" s="163">
        <v>0</v>
      </c>
      <c r="I80" s="163"/>
      <c r="J80" s="163"/>
      <c r="K80" s="200"/>
      <c r="L80" s="141"/>
      <c r="M80" s="141"/>
      <c r="N80" s="141"/>
      <c r="O80" s="141"/>
      <c r="P80" s="141"/>
      <c r="Q80" s="141"/>
      <c r="R80" s="141"/>
      <c r="S80" s="141" t="s">
        <v>99</v>
      </c>
      <c r="T80" s="141">
        <v>0</v>
      </c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</row>
    <row r="81" spans="1:48" outlineLevel="1">
      <c r="A81" s="165">
        <v>28</v>
      </c>
      <c r="B81" s="167" t="s">
        <v>178</v>
      </c>
      <c r="C81" s="171" t="s">
        <v>179</v>
      </c>
      <c r="D81" s="184" t="s">
        <v>128</v>
      </c>
      <c r="E81" s="159">
        <v>4.83</v>
      </c>
      <c r="F81" s="201"/>
      <c r="G81" s="142">
        <f>ROUND(E81*F81,2)</f>
        <v>0</v>
      </c>
      <c r="H81" s="163" t="s">
        <v>529</v>
      </c>
      <c r="I81" s="203" t="s">
        <v>308</v>
      </c>
      <c r="J81" s="203" t="s">
        <v>309</v>
      </c>
      <c r="K81" s="200"/>
      <c r="L81" s="141"/>
      <c r="M81" s="141"/>
      <c r="N81" s="141"/>
      <c r="O81" s="141"/>
      <c r="P81" s="141"/>
      <c r="Q81" s="141"/>
      <c r="R81" s="141"/>
      <c r="S81" s="141" t="s">
        <v>132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</row>
    <row r="82" spans="1:48" outlineLevel="1">
      <c r="A82" s="165"/>
      <c r="B82" s="167"/>
      <c r="C82" s="173" t="s">
        <v>180</v>
      </c>
      <c r="D82" s="186"/>
      <c r="E82" s="179">
        <v>4.83</v>
      </c>
      <c r="F82" s="201"/>
      <c r="G82" s="142"/>
      <c r="H82" s="163">
        <v>0</v>
      </c>
      <c r="I82" s="163"/>
      <c r="J82" s="163"/>
      <c r="K82" s="200"/>
      <c r="L82" s="141"/>
      <c r="M82" s="141"/>
      <c r="N82" s="141"/>
      <c r="O82" s="141"/>
      <c r="P82" s="141"/>
      <c r="Q82" s="141"/>
      <c r="R82" s="141"/>
      <c r="S82" s="141" t="s">
        <v>99</v>
      </c>
      <c r="T82" s="141">
        <v>0</v>
      </c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</row>
    <row r="83" spans="1:48" ht="22.5" outlineLevel="1">
      <c r="A83" s="165">
        <v>29</v>
      </c>
      <c r="B83" s="167" t="s">
        <v>181</v>
      </c>
      <c r="C83" s="171" t="s">
        <v>182</v>
      </c>
      <c r="D83" s="184" t="s">
        <v>124</v>
      </c>
      <c r="E83" s="159">
        <v>17.700000000000003</v>
      </c>
      <c r="F83" s="201"/>
      <c r="G83" s="142">
        <f>ROUND(E83*F83,2)</f>
        <v>0</v>
      </c>
      <c r="H83" s="163" t="s">
        <v>529</v>
      </c>
      <c r="I83" s="203" t="s">
        <v>308</v>
      </c>
      <c r="J83" s="203" t="s">
        <v>309</v>
      </c>
      <c r="K83" s="200"/>
      <c r="L83" s="141"/>
      <c r="M83" s="141"/>
      <c r="N83" s="141"/>
      <c r="O83" s="141"/>
      <c r="P83" s="141"/>
      <c r="Q83" s="141"/>
      <c r="R83" s="141"/>
      <c r="S83" s="141" t="s">
        <v>97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</row>
    <row r="84" spans="1:48" outlineLevel="1">
      <c r="A84" s="165"/>
      <c r="B84" s="167"/>
      <c r="C84" s="173" t="s">
        <v>183</v>
      </c>
      <c r="D84" s="186"/>
      <c r="E84" s="179">
        <v>17.7</v>
      </c>
      <c r="F84" s="201"/>
      <c r="G84" s="142"/>
      <c r="H84" s="163">
        <v>0</v>
      </c>
      <c r="I84" s="163"/>
      <c r="J84" s="163"/>
      <c r="K84" s="200"/>
      <c r="L84" s="141"/>
      <c r="M84" s="141"/>
      <c r="N84" s="141"/>
      <c r="O84" s="141"/>
      <c r="P84" s="141"/>
      <c r="Q84" s="141"/>
      <c r="R84" s="141"/>
      <c r="S84" s="141" t="s">
        <v>99</v>
      </c>
      <c r="T84" s="141">
        <v>0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</row>
    <row r="85" spans="1:48" ht="22.5" outlineLevel="1">
      <c r="A85" s="165">
        <v>30</v>
      </c>
      <c r="B85" s="167" t="s">
        <v>184</v>
      </c>
      <c r="C85" s="171" t="s">
        <v>185</v>
      </c>
      <c r="D85" s="184" t="s">
        <v>124</v>
      </c>
      <c r="E85" s="159">
        <v>4.5999999999999996</v>
      </c>
      <c r="F85" s="201"/>
      <c r="G85" s="142">
        <f>ROUND(E85*F85,2)</f>
        <v>0</v>
      </c>
      <c r="H85" s="163" t="s">
        <v>529</v>
      </c>
      <c r="I85" s="203" t="s">
        <v>308</v>
      </c>
      <c r="J85" s="203" t="s">
        <v>309</v>
      </c>
      <c r="K85" s="200"/>
      <c r="L85" s="141"/>
      <c r="M85" s="141"/>
      <c r="N85" s="141"/>
      <c r="O85" s="141"/>
      <c r="P85" s="141"/>
      <c r="Q85" s="141"/>
      <c r="R85" s="141"/>
      <c r="S85" s="141" t="s">
        <v>97</v>
      </c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</row>
    <row r="86" spans="1:48" outlineLevel="1">
      <c r="A86" s="165"/>
      <c r="B86" s="167"/>
      <c r="C86" s="173" t="s">
        <v>186</v>
      </c>
      <c r="D86" s="186"/>
      <c r="E86" s="179">
        <v>4.5999999999999996</v>
      </c>
      <c r="F86" s="201"/>
      <c r="G86" s="142"/>
      <c r="H86" s="163">
        <v>0</v>
      </c>
      <c r="I86" s="163"/>
      <c r="J86" s="163"/>
      <c r="K86" s="200"/>
      <c r="L86" s="141"/>
      <c r="M86" s="141"/>
      <c r="N86" s="141"/>
      <c r="O86" s="141"/>
      <c r="P86" s="141"/>
      <c r="Q86" s="141"/>
      <c r="R86" s="141"/>
      <c r="S86" s="141" t="s">
        <v>99</v>
      </c>
      <c r="T86" s="141">
        <v>0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</row>
    <row r="87" spans="1:48" outlineLevel="1">
      <c r="A87" s="165">
        <v>31</v>
      </c>
      <c r="B87" s="167" t="s">
        <v>187</v>
      </c>
      <c r="C87" s="171" t="s">
        <v>188</v>
      </c>
      <c r="D87" s="184" t="s">
        <v>124</v>
      </c>
      <c r="E87" s="159">
        <v>16.2</v>
      </c>
      <c r="F87" s="201"/>
      <c r="G87" s="142">
        <f>ROUND(E87*F87,2)</f>
        <v>0</v>
      </c>
      <c r="H87" s="163" t="s">
        <v>529</v>
      </c>
      <c r="I87" s="203" t="s">
        <v>308</v>
      </c>
      <c r="J87" s="203" t="s">
        <v>309</v>
      </c>
      <c r="K87" s="200"/>
      <c r="L87" s="141"/>
      <c r="M87" s="141"/>
      <c r="N87" s="141"/>
      <c r="O87" s="141"/>
      <c r="P87" s="141"/>
      <c r="Q87" s="141"/>
      <c r="R87" s="141"/>
      <c r="S87" s="141" t="s">
        <v>97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</row>
    <row r="88" spans="1:48" outlineLevel="1">
      <c r="A88" s="165"/>
      <c r="B88" s="167"/>
      <c r="C88" s="173" t="s">
        <v>189</v>
      </c>
      <c r="D88" s="186"/>
      <c r="E88" s="179">
        <v>16.2</v>
      </c>
      <c r="F88" s="201"/>
      <c r="G88" s="142"/>
      <c r="H88" s="163">
        <v>0</v>
      </c>
      <c r="I88" s="163"/>
      <c r="J88" s="163"/>
      <c r="K88" s="200"/>
      <c r="L88" s="141"/>
      <c r="M88" s="141"/>
      <c r="N88" s="141"/>
      <c r="O88" s="141"/>
      <c r="P88" s="141"/>
      <c r="Q88" s="141"/>
      <c r="R88" s="141"/>
      <c r="S88" s="141" t="s">
        <v>99</v>
      </c>
      <c r="T88" s="141">
        <v>0</v>
      </c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</row>
    <row r="89" spans="1:48" outlineLevel="1">
      <c r="A89" s="165">
        <v>32</v>
      </c>
      <c r="B89" s="167" t="s">
        <v>190</v>
      </c>
      <c r="C89" s="171" t="s">
        <v>191</v>
      </c>
      <c r="D89" s="184" t="s">
        <v>96</v>
      </c>
      <c r="E89" s="159">
        <v>4.9999999999999991</v>
      </c>
      <c r="F89" s="201"/>
      <c r="G89" s="142">
        <f>ROUND(E89*F89,2)</f>
        <v>0</v>
      </c>
      <c r="H89" s="163" t="s">
        <v>529</v>
      </c>
      <c r="I89" s="203" t="s">
        <v>308</v>
      </c>
      <c r="J89" s="203" t="s">
        <v>309</v>
      </c>
      <c r="K89" s="200"/>
      <c r="L89" s="141"/>
      <c r="M89" s="141"/>
      <c r="N89" s="141"/>
      <c r="O89" s="141"/>
      <c r="P89" s="141"/>
      <c r="Q89" s="141"/>
      <c r="R89" s="141"/>
      <c r="S89" s="141" t="s">
        <v>132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</row>
    <row r="90" spans="1:48" outlineLevel="1">
      <c r="A90" s="165"/>
      <c r="B90" s="167"/>
      <c r="C90" s="173" t="s">
        <v>192</v>
      </c>
      <c r="D90" s="186"/>
      <c r="E90" s="179">
        <v>5</v>
      </c>
      <c r="F90" s="201"/>
      <c r="G90" s="142"/>
      <c r="H90" s="163">
        <v>0</v>
      </c>
      <c r="I90" s="163"/>
      <c r="J90" s="163"/>
      <c r="K90" s="200"/>
      <c r="L90" s="141"/>
      <c r="M90" s="141"/>
      <c r="N90" s="141"/>
      <c r="O90" s="141"/>
      <c r="P90" s="141"/>
      <c r="Q90" s="141"/>
      <c r="R90" s="141"/>
      <c r="S90" s="141" t="s">
        <v>99</v>
      </c>
      <c r="T90" s="141">
        <v>0</v>
      </c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</row>
    <row r="91" spans="1:48" outlineLevel="1">
      <c r="A91" s="165">
        <v>33</v>
      </c>
      <c r="B91" s="167" t="s">
        <v>193</v>
      </c>
      <c r="C91" s="171" t="s">
        <v>194</v>
      </c>
      <c r="D91" s="184" t="s">
        <v>128</v>
      </c>
      <c r="E91" s="159">
        <v>8.48</v>
      </c>
      <c r="F91" s="201"/>
      <c r="G91" s="142">
        <f>ROUND(E91*F91,2)</f>
        <v>0</v>
      </c>
      <c r="H91" s="163" t="s">
        <v>529</v>
      </c>
      <c r="I91" s="203" t="s">
        <v>308</v>
      </c>
      <c r="J91" s="203" t="s">
        <v>309</v>
      </c>
      <c r="K91" s="200"/>
      <c r="L91" s="141"/>
      <c r="M91" s="141"/>
      <c r="N91" s="141"/>
      <c r="O91" s="141"/>
      <c r="P91" s="141"/>
      <c r="Q91" s="141"/>
      <c r="R91" s="141"/>
      <c r="S91" s="141" t="s">
        <v>97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</row>
    <row r="92" spans="1:48" outlineLevel="1">
      <c r="A92" s="165"/>
      <c r="B92" s="167"/>
      <c r="C92" s="173" t="s">
        <v>195</v>
      </c>
      <c r="D92" s="186"/>
      <c r="E92" s="179">
        <v>4.68</v>
      </c>
      <c r="F92" s="201"/>
      <c r="G92" s="142"/>
      <c r="H92" s="163">
        <v>0</v>
      </c>
      <c r="I92" s="163"/>
      <c r="J92" s="163"/>
      <c r="K92" s="200"/>
      <c r="L92" s="141"/>
      <c r="M92" s="141"/>
      <c r="N92" s="141"/>
      <c r="O92" s="141"/>
      <c r="P92" s="141"/>
      <c r="Q92" s="141"/>
      <c r="R92" s="141"/>
      <c r="S92" s="141" t="s">
        <v>99</v>
      </c>
      <c r="T92" s="141">
        <v>0</v>
      </c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</row>
    <row r="93" spans="1:48" outlineLevel="1">
      <c r="A93" s="165"/>
      <c r="B93" s="167"/>
      <c r="C93" s="173" t="s">
        <v>196</v>
      </c>
      <c r="D93" s="186"/>
      <c r="E93" s="179">
        <v>3.8</v>
      </c>
      <c r="F93" s="201"/>
      <c r="G93" s="142"/>
      <c r="H93" s="163">
        <v>0</v>
      </c>
      <c r="I93" s="163"/>
      <c r="J93" s="163"/>
      <c r="K93" s="200"/>
      <c r="L93" s="141"/>
      <c r="M93" s="141"/>
      <c r="N93" s="141"/>
      <c r="O93" s="141"/>
      <c r="P93" s="141"/>
      <c r="Q93" s="141"/>
      <c r="R93" s="141"/>
      <c r="S93" s="141" t="s">
        <v>99</v>
      </c>
      <c r="T93" s="141">
        <v>0</v>
      </c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</row>
    <row r="94" spans="1:48">
      <c r="A94" s="166" t="s">
        <v>92</v>
      </c>
      <c r="B94" s="168" t="s">
        <v>54</v>
      </c>
      <c r="C94" s="172" t="s">
        <v>55</v>
      </c>
      <c r="D94" s="185"/>
      <c r="E94" s="160"/>
      <c r="F94" s="202"/>
      <c r="G94" s="143">
        <f>SUMIF(S95:S96,"&lt;&gt;NOR",G95:G96)</f>
        <v>0</v>
      </c>
      <c r="H94" s="164"/>
      <c r="I94" s="164"/>
      <c r="J94" s="164"/>
      <c r="K94" s="200"/>
      <c r="S94" t="s">
        <v>93</v>
      </c>
    </row>
    <row r="95" spans="1:48" ht="22.5" outlineLevel="1">
      <c r="A95" s="165">
        <v>34</v>
      </c>
      <c r="B95" s="167" t="s">
        <v>197</v>
      </c>
      <c r="C95" s="171" t="s">
        <v>198</v>
      </c>
      <c r="D95" s="184" t="s">
        <v>96</v>
      </c>
      <c r="E95" s="159">
        <v>20</v>
      </c>
      <c r="F95" s="201"/>
      <c r="G95" s="142">
        <f>ROUND(E95*F95,2)</f>
        <v>0</v>
      </c>
      <c r="H95" s="163" t="s">
        <v>529</v>
      </c>
      <c r="I95" s="203" t="s">
        <v>308</v>
      </c>
      <c r="J95" s="203" t="s">
        <v>309</v>
      </c>
      <c r="K95" s="200"/>
      <c r="L95" s="141"/>
      <c r="M95" s="141"/>
      <c r="N95" s="141"/>
      <c r="O95" s="141"/>
      <c r="P95" s="141"/>
      <c r="Q95" s="141"/>
      <c r="R95" s="141"/>
      <c r="S95" s="141" t="s">
        <v>97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</row>
    <row r="96" spans="1:48" outlineLevel="1">
      <c r="A96" s="165"/>
      <c r="B96" s="167"/>
      <c r="C96" s="173" t="s">
        <v>199</v>
      </c>
      <c r="D96" s="186"/>
      <c r="E96" s="179">
        <v>20</v>
      </c>
      <c r="F96" s="201"/>
      <c r="G96" s="142"/>
      <c r="H96" s="163">
        <v>0</v>
      </c>
      <c r="I96" s="163"/>
      <c r="J96" s="163"/>
      <c r="K96" s="200"/>
      <c r="L96" s="141"/>
      <c r="M96" s="141"/>
      <c r="N96" s="141"/>
      <c r="O96" s="141"/>
      <c r="P96" s="141"/>
      <c r="Q96" s="141"/>
      <c r="R96" s="141"/>
      <c r="S96" s="141" t="s">
        <v>99</v>
      </c>
      <c r="T96" s="141">
        <v>0</v>
      </c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</row>
    <row r="97" spans="1:48">
      <c r="A97" s="166" t="s">
        <v>92</v>
      </c>
      <c r="B97" s="168" t="s">
        <v>56</v>
      </c>
      <c r="C97" s="172" t="s">
        <v>57</v>
      </c>
      <c r="D97" s="185"/>
      <c r="E97" s="160"/>
      <c r="F97" s="202"/>
      <c r="G97" s="143">
        <f>SUMIF(S98:S99,"&lt;&gt;NOR",G98:G99)</f>
        <v>0</v>
      </c>
      <c r="H97" s="164"/>
      <c r="I97" s="164"/>
      <c r="J97" s="164"/>
      <c r="K97" s="200"/>
      <c r="S97" t="s">
        <v>93</v>
      </c>
    </row>
    <row r="98" spans="1:48" outlineLevel="1">
      <c r="A98" s="165">
        <v>35</v>
      </c>
      <c r="B98" s="167" t="s">
        <v>200</v>
      </c>
      <c r="C98" s="171" t="s">
        <v>201</v>
      </c>
      <c r="D98" s="184" t="s">
        <v>202</v>
      </c>
      <c r="E98" s="159">
        <v>15</v>
      </c>
      <c r="F98" s="201"/>
      <c r="G98" s="142">
        <f>ROUND(E98*F98,2)</f>
        <v>0</v>
      </c>
      <c r="H98" s="163" t="s">
        <v>529</v>
      </c>
      <c r="I98" s="203" t="s">
        <v>306</v>
      </c>
      <c r="J98" s="203" t="s">
        <v>309</v>
      </c>
      <c r="K98" s="200"/>
      <c r="L98" s="141"/>
      <c r="M98" s="141"/>
      <c r="N98" s="141"/>
      <c r="O98" s="141"/>
      <c r="P98" s="141"/>
      <c r="Q98" s="141"/>
      <c r="R98" s="141"/>
      <c r="S98" s="141" t="s">
        <v>97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</row>
    <row r="99" spans="1:48" outlineLevel="1">
      <c r="A99" s="165"/>
      <c r="B99" s="167"/>
      <c r="C99" s="173" t="s">
        <v>203</v>
      </c>
      <c r="D99" s="186"/>
      <c r="E99" s="179">
        <v>15</v>
      </c>
      <c r="F99" s="201"/>
      <c r="G99" s="142"/>
      <c r="H99" s="163">
        <v>0</v>
      </c>
      <c r="I99" s="163"/>
      <c r="J99" s="163"/>
      <c r="K99" s="200"/>
      <c r="L99" s="141"/>
      <c r="M99" s="141"/>
      <c r="N99" s="141"/>
      <c r="O99" s="141"/>
      <c r="P99" s="141"/>
      <c r="Q99" s="141"/>
      <c r="R99" s="141"/>
      <c r="S99" s="141" t="s">
        <v>99</v>
      </c>
      <c r="T99" s="141">
        <v>0</v>
      </c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</row>
    <row r="100" spans="1:48">
      <c r="A100" s="166" t="s">
        <v>92</v>
      </c>
      <c r="B100" s="168" t="s">
        <v>58</v>
      </c>
      <c r="C100" s="172" t="s">
        <v>59</v>
      </c>
      <c r="D100" s="185"/>
      <c r="E100" s="160"/>
      <c r="F100" s="202"/>
      <c r="G100" s="143">
        <f>SUMIF(S101:S104,"&lt;&gt;NOR",G101:G104)</f>
        <v>0</v>
      </c>
      <c r="H100" s="164"/>
      <c r="I100" s="164"/>
      <c r="J100" s="164"/>
      <c r="K100" s="200"/>
      <c r="S100" t="s">
        <v>93</v>
      </c>
    </row>
    <row r="101" spans="1:48" outlineLevel="1">
      <c r="A101" s="165">
        <v>36</v>
      </c>
      <c r="B101" s="167" t="s">
        <v>204</v>
      </c>
      <c r="C101" s="171" t="s">
        <v>205</v>
      </c>
      <c r="D101" s="184" t="s">
        <v>124</v>
      </c>
      <c r="E101" s="159">
        <v>2.7</v>
      </c>
      <c r="F101" s="201"/>
      <c r="G101" s="142">
        <f>ROUND(E101*F101,2)</f>
        <v>0</v>
      </c>
      <c r="H101" s="163" t="s">
        <v>304</v>
      </c>
      <c r="I101" s="203" t="s">
        <v>306</v>
      </c>
      <c r="J101" s="203" t="s">
        <v>309</v>
      </c>
      <c r="K101" s="200"/>
      <c r="L101" s="141"/>
      <c r="M101" s="141"/>
      <c r="N101" s="141"/>
      <c r="O101" s="141"/>
      <c r="P101" s="141"/>
      <c r="Q101" s="141"/>
      <c r="R101" s="141"/>
      <c r="S101" s="141" t="s">
        <v>97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</row>
    <row r="102" spans="1:48" outlineLevel="1">
      <c r="A102" s="165"/>
      <c r="B102" s="167"/>
      <c r="C102" s="173" t="s">
        <v>206</v>
      </c>
      <c r="D102" s="186"/>
      <c r="E102" s="179">
        <v>2.7</v>
      </c>
      <c r="F102" s="201"/>
      <c r="G102" s="142"/>
      <c r="H102" s="163">
        <v>0</v>
      </c>
      <c r="I102" s="163"/>
      <c r="J102" s="163"/>
      <c r="K102" s="200"/>
      <c r="L102" s="141"/>
      <c r="M102" s="141"/>
      <c r="N102" s="141"/>
      <c r="O102" s="141"/>
      <c r="P102" s="141"/>
      <c r="Q102" s="141"/>
      <c r="R102" s="141"/>
      <c r="S102" s="141" t="s">
        <v>99</v>
      </c>
      <c r="T102" s="141">
        <v>0</v>
      </c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</row>
    <row r="103" spans="1:48" outlineLevel="1">
      <c r="A103" s="165">
        <v>37</v>
      </c>
      <c r="B103" s="167" t="s">
        <v>207</v>
      </c>
      <c r="C103" s="171" t="s">
        <v>208</v>
      </c>
      <c r="D103" s="184" t="s">
        <v>124</v>
      </c>
      <c r="E103" s="159">
        <v>1</v>
      </c>
      <c r="F103" s="201"/>
      <c r="G103" s="142">
        <f>ROUND(E103*F103,2)</f>
        <v>0</v>
      </c>
      <c r="H103" s="163" t="s">
        <v>304</v>
      </c>
      <c r="I103" s="203" t="s">
        <v>306</v>
      </c>
      <c r="J103" s="203" t="s">
        <v>309</v>
      </c>
      <c r="K103" s="200"/>
      <c r="L103" s="141"/>
      <c r="M103" s="141"/>
      <c r="N103" s="141"/>
      <c r="O103" s="141"/>
      <c r="P103" s="141"/>
      <c r="Q103" s="141"/>
      <c r="R103" s="141"/>
      <c r="S103" s="141" t="s">
        <v>97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</row>
    <row r="104" spans="1:48" outlineLevel="1">
      <c r="A104" s="165"/>
      <c r="B104" s="167"/>
      <c r="C104" s="173" t="s">
        <v>98</v>
      </c>
      <c r="D104" s="186"/>
      <c r="E104" s="179">
        <v>1</v>
      </c>
      <c r="F104" s="201"/>
      <c r="G104" s="142"/>
      <c r="H104" s="163">
        <v>0</v>
      </c>
      <c r="I104" s="163"/>
      <c r="J104" s="163"/>
      <c r="K104" s="200"/>
      <c r="L104" s="141"/>
      <c r="M104" s="141"/>
      <c r="N104" s="141"/>
      <c r="O104" s="141"/>
      <c r="P104" s="141"/>
      <c r="Q104" s="141"/>
      <c r="R104" s="141"/>
      <c r="S104" s="141" t="s">
        <v>99</v>
      </c>
      <c r="T104" s="141">
        <v>0</v>
      </c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</row>
    <row r="105" spans="1:48">
      <c r="A105" s="166" t="s">
        <v>92</v>
      </c>
      <c r="B105" s="168" t="s">
        <v>60</v>
      </c>
      <c r="C105" s="172" t="s">
        <v>61</v>
      </c>
      <c r="D105" s="185"/>
      <c r="E105" s="160"/>
      <c r="F105" s="202"/>
      <c r="G105" s="143">
        <f>SUMIF(S106:S108,"&lt;&gt;NOR",G106:G108)</f>
        <v>0</v>
      </c>
      <c r="H105" s="164"/>
      <c r="I105" s="164"/>
      <c r="J105" s="164"/>
      <c r="K105" s="200"/>
      <c r="S105" t="s">
        <v>93</v>
      </c>
    </row>
    <row r="106" spans="1:48" outlineLevel="1">
      <c r="A106" s="165">
        <v>38</v>
      </c>
      <c r="B106" s="167" t="s">
        <v>209</v>
      </c>
      <c r="C106" s="171" t="s">
        <v>210</v>
      </c>
      <c r="D106" s="184" t="s">
        <v>128</v>
      </c>
      <c r="E106" s="159">
        <v>31</v>
      </c>
      <c r="F106" s="201"/>
      <c r="G106" s="142">
        <f>ROUND(E106*F106,2)</f>
        <v>0</v>
      </c>
      <c r="H106" s="163" t="s">
        <v>529</v>
      </c>
      <c r="I106" s="203" t="s">
        <v>306</v>
      </c>
      <c r="J106" s="203" t="s">
        <v>309</v>
      </c>
      <c r="K106" s="200"/>
      <c r="L106" s="141"/>
      <c r="M106" s="141"/>
      <c r="N106" s="141"/>
      <c r="O106" s="141"/>
      <c r="P106" s="141"/>
      <c r="Q106" s="141"/>
      <c r="R106" s="141"/>
      <c r="S106" s="141" t="s">
        <v>97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</row>
    <row r="107" spans="1:48" outlineLevel="1">
      <c r="A107" s="165"/>
      <c r="B107" s="167"/>
      <c r="C107" s="173" t="s">
        <v>211</v>
      </c>
      <c r="D107" s="186"/>
      <c r="E107" s="179"/>
      <c r="F107" s="201"/>
      <c r="G107" s="142"/>
      <c r="H107" s="163">
        <v>0</v>
      </c>
      <c r="I107" s="163"/>
      <c r="J107" s="163"/>
      <c r="K107" s="200"/>
      <c r="L107" s="141"/>
      <c r="M107" s="141"/>
      <c r="N107" s="141"/>
      <c r="O107" s="141"/>
      <c r="P107" s="141"/>
      <c r="Q107" s="141"/>
      <c r="R107" s="141"/>
      <c r="S107" s="141" t="s">
        <v>99</v>
      </c>
      <c r="T107" s="141">
        <v>0</v>
      </c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</row>
    <row r="108" spans="1:48" outlineLevel="1">
      <c r="A108" s="165"/>
      <c r="B108" s="167"/>
      <c r="C108" s="173" t="s">
        <v>155</v>
      </c>
      <c r="D108" s="186"/>
      <c r="E108" s="179">
        <v>31</v>
      </c>
      <c r="F108" s="201"/>
      <c r="G108" s="142"/>
      <c r="H108" s="163">
        <v>0</v>
      </c>
      <c r="I108" s="163"/>
      <c r="J108" s="163"/>
      <c r="K108" s="200"/>
      <c r="L108" s="141"/>
      <c r="M108" s="141"/>
      <c r="N108" s="141"/>
      <c r="O108" s="141"/>
      <c r="P108" s="141"/>
      <c r="Q108" s="141"/>
      <c r="R108" s="141"/>
      <c r="S108" s="141" t="s">
        <v>99</v>
      </c>
      <c r="T108" s="141">
        <v>0</v>
      </c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</row>
    <row r="109" spans="1:48">
      <c r="A109" s="166" t="s">
        <v>92</v>
      </c>
      <c r="B109" s="168" t="s">
        <v>62</v>
      </c>
      <c r="C109" s="172" t="s">
        <v>63</v>
      </c>
      <c r="D109" s="185"/>
      <c r="E109" s="160"/>
      <c r="F109" s="202"/>
      <c r="G109" s="143">
        <f>SUMIF(S110:S111,"&lt;&gt;NOR",G110:G111)</f>
        <v>0</v>
      </c>
      <c r="H109" s="164"/>
      <c r="I109" s="164"/>
      <c r="J109" s="164"/>
      <c r="K109" s="200"/>
      <c r="S109" t="s">
        <v>93</v>
      </c>
    </row>
    <row r="110" spans="1:48" outlineLevel="1">
      <c r="A110" s="165">
        <v>39</v>
      </c>
      <c r="B110" s="167" t="s">
        <v>212</v>
      </c>
      <c r="C110" s="171" t="s">
        <v>213</v>
      </c>
      <c r="D110" s="184" t="s">
        <v>128</v>
      </c>
      <c r="E110" s="159">
        <v>85</v>
      </c>
      <c r="F110" s="201"/>
      <c r="G110" s="142">
        <f>ROUND(E110*F110,2)</f>
        <v>0</v>
      </c>
      <c r="H110" s="163" t="s">
        <v>529</v>
      </c>
      <c r="I110" s="203" t="s">
        <v>306</v>
      </c>
      <c r="J110" s="203" t="s">
        <v>309</v>
      </c>
      <c r="K110" s="200"/>
      <c r="L110" s="141"/>
      <c r="M110" s="141"/>
      <c r="N110" s="141"/>
      <c r="O110" s="141"/>
      <c r="P110" s="141"/>
      <c r="Q110" s="141"/>
      <c r="R110" s="141"/>
      <c r="S110" s="141" t="s">
        <v>97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</row>
    <row r="111" spans="1:48" outlineLevel="1">
      <c r="A111" s="165"/>
      <c r="B111" s="167"/>
      <c r="C111" s="173" t="s">
        <v>214</v>
      </c>
      <c r="D111" s="186"/>
      <c r="E111" s="179">
        <v>85</v>
      </c>
      <c r="F111" s="201"/>
      <c r="G111" s="142"/>
      <c r="H111" s="163">
        <v>0</v>
      </c>
      <c r="I111" s="163"/>
      <c r="J111" s="163"/>
      <c r="K111" s="200"/>
      <c r="L111" s="141"/>
      <c r="M111" s="141"/>
      <c r="N111" s="141"/>
      <c r="O111" s="141"/>
      <c r="P111" s="141"/>
      <c r="Q111" s="141"/>
      <c r="R111" s="141"/>
      <c r="S111" s="141" t="s">
        <v>99</v>
      </c>
      <c r="T111" s="141">
        <v>0</v>
      </c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</row>
    <row r="112" spans="1:48">
      <c r="A112" s="166" t="s">
        <v>92</v>
      </c>
      <c r="B112" s="168" t="s">
        <v>64</v>
      </c>
      <c r="C112" s="172" t="s">
        <v>65</v>
      </c>
      <c r="D112" s="185"/>
      <c r="E112" s="160"/>
      <c r="F112" s="202"/>
      <c r="G112" s="143">
        <f>SUMIF(S113:S144,"&lt;&gt;NOR",G113:G144)</f>
        <v>0</v>
      </c>
      <c r="H112" s="164"/>
      <c r="I112" s="164"/>
      <c r="J112" s="164"/>
      <c r="K112" s="200"/>
      <c r="S112" t="s">
        <v>93</v>
      </c>
    </row>
    <row r="113" spans="1:48" outlineLevel="1">
      <c r="A113" s="165">
        <v>40</v>
      </c>
      <c r="B113" s="167" t="s">
        <v>215</v>
      </c>
      <c r="C113" s="171" t="s">
        <v>216</v>
      </c>
      <c r="D113" s="184" t="s">
        <v>124</v>
      </c>
      <c r="E113" s="159">
        <v>16.2</v>
      </c>
      <c r="F113" s="201"/>
      <c r="G113" s="142">
        <f>ROUND(E113*F113,2)</f>
        <v>0</v>
      </c>
      <c r="H113" s="163" t="s">
        <v>529</v>
      </c>
      <c r="I113" s="203" t="s">
        <v>308</v>
      </c>
      <c r="J113" s="203" t="s">
        <v>309</v>
      </c>
      <c r="K113" s="200"/>
      <c r="L113" s="141"/>
      <c r="M113" s="141"/>
      <c r="N113" s="141"/>
      <c r="O113" s="141"/>
      <c r="P113" s="141"/>
      <c r="Q113" s="141"/>
      <c r="R113" s="141"/>
      <c r="S113" s="141" t="s">
        <v>97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</row>
    <row r="114" spans="1:48" outlineLevel="1">
      <c r="A114" s="165"/>
      <c r="B114" s="167"/>
      <c r="C114" s="173" t="s">
        <v>189</v>
      </c>
      <c r="D114" s="186"/>
      <c r="E114" s="179">
        <v>16.2</v>
      </c>
      <c r="F114" s="201"/>
      <c r="G114" s="142"/>
      <c r="H114" s="163">
        <v>0</v>
      </c>
      <c r="I114" s="163"/>
      <c r="J114" s="163"/>
      <c r="K114" s="200"/>
      <c r="L114" s="141"/>
      <c r="M114" s="141"/>
      <c r="N114" s="141"/>
      <c r="O114" s="141"/>
      <c r="P114" s="141"/>
      <c r="Q114" s="141"/>
      <c r="R114" s="141"/>
      <c r="S114" s="141" t="s">
        <v>99</v>
      </c>
      <c r="T114" s="141">
        <v>0</v>
      </c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</row>
    <row r="115" spans="1:48" outlineLevel="1">
      <c r="A115" s="165">
        <v>41</v>
      </c>
      <c r="B115" s="167" t="s">
        <v>217</v>
      </c>
      <c r="C115" s="171" t="s">
        <v>218</v>
      </c>
      <c r="D115" s="184" t="s">
        <v>124</v>
      </c>
      <c r="E115" s="159">
        <v>16.2</v>
      </c>
      <c r="F115" s="201"/>
      <c r="G115" s="142">
        <f>ROUND(E115*F115,2)</f>
        <v>0</v>
      </c>
      <c r="H115" s="163" t="s">
        <v>529</v>
      </c>
      <c r="I115" s="203" t="s">
        <v>308</v>
      </c>
      <c r="J115" s="203" t="s">
        <v>309</v>
      </c>
      <c r="K115" s="200"/>
      <c r="L115" s="141"/>
      <c r="M115" s="141"/>
      <c r="N115" s="141"/>
      <c r="O115" s="141"/>
      <c r="P115" s="141"/>
      <c r="Q115" s="141"/>
      <c r="R115" s="141"/>
      <c r="S115" s="141" t="s">
        <v>97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</row>
    <row r="116" spans="1:48" outlineLevel="1">
      <c r="A116" s="165"/>
      <c r="B116" s="167"/>
      <c r="C116" s="173" t="s">
        <v>189</v>
      </c>
      <c r="D116" s="186"/>
      <c r="E116" s="179">
        <v>16.2</v>
      </c>
      <c r="F116" s="201"/>
      <c r="G116" s="142"/>
      <c r="H116" s="163">
        <v>0</v>
      </c>
      <c r="I116" s="163"/>
      <c r="J116" s="163"/>
      <c r="K116" s="200"/>
      <c r="L116" s="141"/>
      <c r="M116" s="141"/>
      <c r="N116" s="141"/>
      <c r="O116" s="141"/>
      <c r="P116" s="141"/>
      <c r="Q116" s="141"/>
      <c r="R116" s="141"/>
      <c r="S116" s="141" t="s">
        <v>99</v>
      </c>
      <c r="T116" s="141">
        <v>0</v>
      </c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</row>
    <row r="117" spans="1:48" outlineLevel="1">
      <c r="A117" s="165">
        <v>42</v>
      </c>
      <c r="B117" s="167" t="s">
        <v>219</v>
      </c>
      <c r="C117" s="171" t="s">
        <v>220</v>
      </c>
      <c r="D117" s="184" t="s">
        <v>128</v>
      </c>
      <c r="E117" s="159">
        <v>31</v>
      </c>
      <c r="F117" s="201"/>
      <c r="G117" s="142">
        <f>ROUND(E117*F117,2)</f>
        <v>0</v>
      </c>
      <c r="H117" s="163" t="s">
        <v>529</v>
      </c>
      <c r="I117" s="203" t="s">
        <v>308</v>
      </c>
      <c r="J117" s="203" t="s">
        <v>309</v>
      </c>
      <c r="K117" s="200"/>
      <c r="L117" s="141"/>
      <c r="M117" s="141"/>
      <c r="N117" s="141"/>
      <c r="O117" s="141"/>
      <c r="P117" s="141"/>
      <c r="Q117" s="141"/>
      <c r="R117" s="141"/>
      <c r="S117" s="141" t="s">
        <v>97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</row>
    <row r="118" spans="1:48" outlineLevel="1">
      <c r="A118" s="165"/>
      <c r="B118" s="167"/>
      <c r="C118" s="173" t="s">
        <v>155</v>
      </c>
      <c r="D118" s="186"/>
      <c r="E118" s="179">
        <v>31</v>
      </c>
      <c r="F118" s="201"/>
      <c r="G118" s="142"/>
      <c r="H118" s="163">
        <v>0</v>
      </c>
      <c r="I118" s="163"/>
      <c r="J118" s="163"/>
      <c r="K118" s="200"/>
      <c r="L118" s="141"/>
      <c r="M118" s="141"/>
      <c r="N118" s="141"/>
      <c r="O118" s="141"/>
      <c r="P118" s="141"/>
      <c r="Q118" s="141"/>
      <c r="R118" s="141"/>
      <c r="S118" s="141" t="s">
        <v>99</v>
      </c>
      <c r="T118" s="141">
        <v>0</v>
      </c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</row>
    <row r="119" spans="1:48" outlineLevel="1">
      <c r="A119" s="165">
        <v>43</v>
      </c>
      <c r="B119" s="167" t="s">
        <v>221</v>
      </c>
      <c r="C119" s="171" t="s">
        <v>222</v>
      </c>
      <c r="D119" s="184" t="s">
        <v>124</v>
      </c>
      <c r="E119" s="159">
        <v>26.4</v>
      </c>
      <c r="F119" s="201"/>
      <c r="G119" s="142">
        <f>ROUND(E119*F119,2)</f>
        <v>0</v>
      </c>
      <c r="H119" s="163" t="s">
        <v>529</v>
      </c>
      <c r="I119" s="203" t="s">
        <v>308</v>
      </c>
      <c r="J119" s="203" t="s">
        <v>309</v>
      </c>
      <c r="K119" s="200"/>
      <c r="L119" s="141"/>
      <c r="M119" s="141"/>
      <c r="N119" s="141"/>
      <c r="O119" s="141"/>
      <c r="P119" s="141"/>
      <c r="Q119" s="141"/>
      <c r="R119" s="141"/>
      <c r="S119" s="141" t="s">
        <v>97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</row>
    <row r="120" spans="1:48" outlineLevel="1">
      <c r="A120" s="165"/>
      <c r="B120" s="167"/>
      <c r="C120" s="173" t="s">
        <v>223</v>
      </c>
      <c r="D120" s="186"/>
      <c r="E120" s="179">
        <v>26.4</v>
      </c>
      <c r="F120" s="201"/>
      <c r="G120" s="142"/>
      <c r="H120" s="163">
        <v>0</v>
      </c>
      <c r="I120" s="163"/>
      <c r="J120" s="163"/>
      <c r="K120" s="200"/>
      <c r="L120" s="141"/>
      <c r="M120" s="141"/>
      <c r="N120" s="141"/>
      <c r="O120" s="141"/>
      <c r="P120" s="141"/>
      <c r="Q120" s="141"/>
      <c r="R120" s="141"/>
      <c r="S120" s="141" t="s">
        <v>99</v>
      </c>
      <c r="T120" s="141">
        <v>0</v>
      </c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</row>
    <row r="121" spans="1:48" outlineLevel="1">
      <c r="A121" s="165">
        <v>44</v>
      </c>
      <c r="B121" s="167" t="s">
        <v>224</v>
      </c>
      <c r="C121" s="171" t="s">
        <v>225</v>
      </c>
      <c r="D121" s="184" t="s">
        <v>128</v>
      </c>
      <c r="E121" s="159">
        <v>26.4</v>
      </c>
      <c r="F121" s="201"/>
      <c r="G121" s="142">
        <f>ROUND(E121*F121,2)</f>
        <v>0</v>
      </c>
      <c r="H121" s="163" t="s">
        <v>529</v>
      </c>
      <c r="I121" s="203" t="s">
        <v>308</v>
      </c>
      <c r="J121" s="203" t="s">
        <v>309</v>
      </c>
      <c r="K121" s="200"/>
      <c r="L121" s="141"/>
      <c r="M121" s="141"/>
      <c r="N121" s="141"/>
      <c r="O121" s="141"/>
      <c r="P121" s="141"/>
      <c r="Q121" s="141"/>
      <c r="R121" s="141"/>
      <c r="S121" s="141" t="s">
        <v>97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  <c r="AV121" s="141"/>
    </row>
    <row r="122" spans="1:48" outlineLevel="1">
      <c r="A122" s="165"/>
      <c r="B122" s="167"/>
      <c r="C122" s="173" t="s">
        <v>223</v>
      </c>
      <c r="D122" s="186"/>
      <c r="E122" s="179">
        <v>26.4</v>
      </c>
      <c r="F122" s="201"/>
      <c r="G122" s="142"/>
      <c r="H122" s="163">
        <v>0</v>
      </c>
      <c r="I122" s="163"/>
      <c r="J122" s="163"/>
      <c r="K122" s="200"/>
      <c r="L122" s="141"/>
      <c r="M122" s="141"/>
      <c r="N122" s="141"/>
      <c r="O122" s="141"/>
      <c r="P122" s="141"/>
      <c r="Q122" s="141"/>
      <c r="R122" s="141"/>
      <c r="S122" s="141" t="s">
        <v>99</v>
      </c>
      <c r="T122" s="141">
        <v>0</v>
      </c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</row>
    <row r="123" spans="1:48" outlineLevel="1">
      <c r="A123" s="165">
        <v>45</v>
      </c>
      <c r="B123" s="167" t="s">
        <v>226</v>
      </c>
      <c r="C123" s="171" t="s">
        <v>227</v>
      </c>
      <c r="D123" s="184" t="s">
        <v>128</v>
      </c>
      <c r="E123" s="159">
        <v>26.4</v>
      </c>
      <c r="F123" s="201"/>
      <c r="G123" s="142">
        <f>ROUND(E123*F123,2)</f>
        <v>0</v>
      </c>
      <c r="H123" s="163" t="s">
        <v>529</v>
      </c>
      <c r="I123" s="203" t="s">
        <v>308</v>
      </c>
      <c r="J123" s="203" t="s">
        <v>309</v>
      </c>
      <c r="K123" s="200"/>
      <c r="L123" s="141"/>
      <c r="M123" s="141"/>
      <c r="N123" s="141"/>
      <c r="O123" s="141"/>
      <c r="P123" s="141"/>
      <c r="Q123" s="141"/>
      <c r="R123" s="141"/>
      <c r="S123" s="141" t="s">
        <v>97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</row>
    <row r="124" spans="1:48" outlineLevel="1">
      <c r="A124" s="165"/>
      <c r="B124" s="167"/>
      <c r="C124" s="173" t="s">
        <v>223</v>
      </c>
      <c r="D124" s="186"/>
      <c r="E124" s="179">
        <v>26.4</v>
      </c>
      <c r="F124" s="201"/>
      <c r="G124" s="142"/>
      <c r="H124" s="163">
        <v>0</v>
      </c>
      <c r="I124" s="163"/>
      <c r="J124" s="163"/>
      <c r="K124" s="200"/>
      <c r="L124" s="141"/>
      <c r="M124" s="141"/>
      <c r="N124" s="141"/>
      <c r="O124" s="141"/>
      <c r="P124" s="141"/>
      <c r="Q124" s="141"/>
      <c r="R124" s="141"/>
      <c r="S124" s="141" t="s">
        <v>99</v>
      </c>
      <c r="T124" s="141">
        <v>0</v>
      </c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</row>
    <row r="125" spans="1:48" outlineLevel="1">
      <c r="A125" s="165">
        <v>46</v>
      </c>
      <c r="B125" s="167" t="s">
        <v>228</v>
      </c>
      <c r="C125" s="171" t="s">
        <v>229</v>
      </c>
      <c r="D125" s="184" t="s">
        <v>128</v>
      </c>
      <c r="E125" s="159">
        <v>26.4</v>
      </c>
      <c r="F125" s="201"/>
      <c r="G125" s="142">
        <f>ROUND(E125*F125,2)</f>
        <v>0</v>
      </c>
      <c r="H125" s="163" t="s">
        <v>529</v>
      </c>
      <c r="I125" s="203" t="s">
        <v>308</v>
      </c>
      <c r="J125" s="203" t="s">
        <v>309</v>
      </c>
      <c r="K125" s="200"/>
      <c r="L125" s="141"/>
      <c r="M125" s="141"/>
      <c r="N125" s="141"/>
      <c r="O125" s="141"/>
      <c r="P125" s="141"/>
      <c r="Q125" s="141"/>
      <c r="R125" s="141"/>
      <c r="S125" s="141" t="s">
        <v>97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</row>
    <row r="126" spans="1:48" outlineLevel="1">
      <c r="A126" s="165"/>
      <c r="B126" s="167"/>
      <c r="C126" s="173" t="s">
        <v>223</v>
      </c>
      <c r="D126" s="186"/>
      <c r="E126" s="179">
        <v>26.4</v>
      </c>
      <c r="F126" s="201"/>
      <c r="G126" s="142"/>
      <c r="H126" s="163">
        <v>0</v>
      </c>
      <c r="I126" s="163"/>
      <c r="J126" s="163"/>
      <c r="K126" s="200"/>
      <c r="L126" s="141"/>
      <c r="M126" s="141"/>
      <c r="N126" s="141"/>
      <c r="O126" s="141"/>
      <c r="P126" s="141"/>
      <c r="Q126" s="141"/>
      <c r="R126" s="141"/>
      <c r="S126" s="141" t="s">
        <v>99</v>
      </c>
      <c r="T126" s="141">
        <v>0</v>
      </c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  <c r="AV126" s="141"/>
    </row>
    <row r="127" spans="1:48" outlineLevel="1">
      <c r="A127" s="165">
        <v>47</v>
      </c>
      <c r="B127" s="167" t="s">
        <v>230</v>
      </c>
      <c r="C127" s="171" t="s">
        <v>231</v>
      </c>
      <c r="D127" s="184" t="s">
        <v>128</v>
      </c>
      <c r="E127" s="159">
        <v>5</v>
      </c>
      <c r="F127" s="201"/>
      <c r="G127" s="142">
        <f>ROUND(E127*F127,2)</f>
        <v>0</v>
      </c>
      <c r="H127" s="163" t="s">
        <v>529</v>
      </c>
      <c r="I127" s="203" t="s">
        <v>308</v>
      </c>
      <c r="J127" s="203" t="s">
        <v>309</v>
      </c>
      <c r="K127" s="200"/>
      <c r="L127" s="141"/>
      <c r="M127" s="141"/>
      <c r="N127" s="141"/>
      <c r="O127" s="141"/>
      <c r="P127" s="141"/>
      <c r="Q127" s="141"/>
      <c r="R127" s="141"/>
      <c r="S127" s="141" t="s">
        <v>97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</row>
    <row r="128" spans="1:48" outlineLevel="1">
      <c r="A128" s="165"/>
      <c r="B128" s="167"/>
      <c r="C128" s="173" t="s">
        <v>232</v>
      </c>
      <c r="D128" s="186"/>
      <c r="E128" s="179">
        <v>5</v>
      </c>
      <c r="F128" s="201"/>
      <c r="G128" s="142"/>
      <c r="H128" s="163">
        <v>0</v>
      </c>
      <c r="I128" s="203"/>
      <c r="J128" s="203"/>
      <c r="K128" s="200"/>
      <c r="L128" s="141"/>
      <c r="M128" s="141"/>
      <c r="N128" s="141"/>
      <c r="O128" s="141"/>
      <c r="P128" s="141"/>
      <c r="Q128" s="141"/>
      <c r="R128" s="141"/>
      <c r="S128" s="141" t="s">
        <v>99</v>
      </c>
      <c r="T128" s="141">
        <v>0</v>
      </c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</row>
    <row r="129" spans="1:48" outlineLevel="1">
      <c r="A129" s="165">
        <v>48</v>
      </c>
      <c r="B129" s="167" t="s">
        <v>233</v>
      </c>
      <c r="C129" s="171" t="s">
        <v>234</v>
      </c>
      <c r="D129" s="184" t="s">
        <v>124</v>
      </c>
      <c r="E129" s="159">
        <v>2.5</v>
      </c>
      <c r="F129" s="201"/>
      <c r="G129" s="142">
        <f>ROUND(E129*F129,2)</f>
        <v>0</v>
      </c>
      <c r="H129" s="163" t="s">
        <v>529</v>
      </c>
      <c r="I129" s="203" t="s">
        <v>308</v>
      </c>
      <c r="J129" s="203" t="s">
        <v>309</v>
      </c>
      <c r="K129" s="200"/>
      <c r="L129" s="141"/>
      <c r="M129" s="141"/>
      <c r="N129" s="141"/>
      <c r="O129" s="141"/>
      <c r="P129" s="141"/>
      <c r="Q129" s="141"/>
      <c r="R129" s="141"/>
      <c r="S129" s="141" t="s">
        <v>97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</row>
    <row r="130" spans="1:48" outlineLevel="1">
      <c r="A130" s="165"/>
      <c r="B130" s="167"/>
      <c r="C130" s="173" t="s">
        <v>235</v>
      </c>
      <c r="D130" s="186"/>
      <c r="E130" s="179">
        <v>2.5</v>
      </c>
      <c r="F130" s="201"/>
      <c r="G130" s="142"/>
      <c r="H130" s="163">
        <v>0</v>
      </c>
      <c r="I130" s="163"/>
      <c r="J130" s="163"/>
      <c r="K130" s="200"/>
      <c r="L130" s="141"/>
      <c r="M130" s="141"/>
      <c r="N130" s="141"/>
      <c r="O130" s="141"/>
      <c r="P130" s="141"/>
      <c r="Q130" s="141"/>
      <c r="R130" s="141"/>
      <c r="S130" s="141" t="s">
        <v>99</v>
      </c>
      <c r="T130" s="141">
        <v>0</v>
      </c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</row>
    <row r="131" spans="1:48" outlineLevel="1">
      <c r="A131" s="165">
        <v>49</v>
      </c>
      <c r="B131" s="167" t="s">
        <v>236</v>
      </c>
      <c r="C131" s="171" t="s">
        <v>237</v>
      </c>
      <c r="D131" s="184" t="s">
        <v>124</v>
      </c>
      <c r="E131" s="159">
        <v>2.5</v>
      </c>
      <c r="F131" s="201"/>
      <c r="G131" s="142">
        <f>ROUND(E131*F131,2)</f>
        <v>0</v>
      </c>
      <c r="H131" s="163" t="s">
        <v>529</v>
      </c>
      <c r="I131" s="203" t="s">
        <v>308</v>
      </c>
      <c r="J131" s="203" t="s">
        <v>309</v>
      </c>
      <c r="K131" s="200"/>
      <c r="L131" s="141"/>
      <c r="M131" s="141"/>
      <c r="N131" s="141"/>
      <c r="O131" s="141"/>
      <c r="P131" s="141"/>
      <c r="Q131" s="141"/>
      <c r="R131" s="141"/>
      <c r="S131" s="141" t="s">
        <v>97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</row>
    <row r="132" spans="1:48" outlineLevel="1">
      <c r="A132" s="165"/>
      <c r="B132" s="167"/>
      <c r="C132" s="173" t="s">
        <v>235</v>
      </c>
      <c r="D132" s="186"/>
      <c r="E132" s="179">
        <v>2.5</v>
      </c>
      <c r="F132" s="201"/>
      <c r="G132" s="142"/>
      <c r="H132" s="163">
        <v>0</v>
      </c>
      <c r="I132" s="163"/>
      <c r="J132" s="163"/>
      <c r="K132" s="200"/>
      <c r="L132" s="141"/>
      <c r="M132" s="141"/>
      <c r="N132" s="141"/>
      <c r="O132" s="141"/>
      <c r="P132" s="141"/>
      <c r="Q132" s="141"/>
      <c r="R132" s="141"/>
      <c r="S132" s="141" t="s">
        <v>99</v>
      </c>
      <c r="T132" s="141">
        <v>0</v>
      </c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</row>
    <row r="133" spans="1:48" outlineLevel="1">
      <c r="A133" s="165">
        <v>50</v>
      </c>
      <c r="B133" s="167" t="s">
        <v>238</v>
      </c>
      <c r="C133" s="171" t="s">
        <v>239</v>
      </c>
      <c r="D133" s="184" t="s">
        <v>124</v>
      </c>
      <c r="E133" s="159">
        <v>2.7</v>
      </c>
      <c r="F133" s="201"/>
      <c r="G133" s="142">
        <f>ROUND(E133*F133,2)</f>
        <v>0</v>
      </c>
      <c r="H133" s="163" t="s">
        <v>304</v>
      </c>
      <c r="I133" s="203" t="s">
        <v>308</v>
      </c>
      <c r="J133" s="203" t="s">
        <v>309</v>
      </c>
      <c r="K133" s="200"/>
      <c r="L133" s="141"/>
      <c r="M133" s="141"/>
      <c r="N133" s="141"/>
      <c r="O133" s="141"/>
      <c r="P133" s="141"/>
      <c r="Q133" s="141"/>
      <c r="R133" s="141"/>
      <c r="S133" s="141" t="s">
        <v>97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</row>
    <row r="134" spans="1:48" outlineLevel="1">
      <c r="A134" s="165"/>
      <c r="B134" s="167"/>
      <c r="C134" s="173" t="s">
        <v>206</v>
      </c>
      <c r="D134" s="186"/>
      <c r="E134" s="179">
        <v>2.7</v>
      </c>
      <c r="F134" s="201"/>
      <c r="G134" s="142"/>
      <c r="H134" s="163">
        <v>0</v>
      </c>
      <c r="I134" s="163"/>
      <c r="J134" s="163"/>
      <c r="K134" s="200"/>
      <c r="L134" s="141"/>
      <c r="M134" s="141"/>
      <c r="N134" s="141"/>
      <c r="O134" s="141"/>
      <c r="P134" s="141"/>
      <c r="Q134" s="141"/>
      <c r="R134" s="141"/>
      <c r="S134" s="141" t="s">
        <v>99</v>
      </c>
      <c r="T134" s="141">
        <v>0</v>
      </c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</row>
    <row r="135" spans="1:48" outlineLevel="1">
      <c r="A135" s="165">
        <v>51</v>
      </c>
      <c r="B135" s="167" t="s">
        <v>240</v>
      </c>
      <c r="C135" s="171" t="s">
        <v>241</v>
      </c>
      <c r="D135" s="184" t="s">
        <v>96</v>
      </c>
      <c r="E135" s="159">
        <v>1</v>
      </c>
      <c r="F135" s="201"/>
      <c r="G135" s="142">
        <f>ROUND(E135*F135,2)</f>
        <v>0</v>
      </c>
      <c r="H135" s="163" t="s">
        <v>304</v>
      </c>
      <c r="I135" s="203" t="s">
        <v>308</v>
      </c>
      <c r="J135" s="203" t="s">
        <v>309</v>
      </c>
      <c r="K135" s="200"/>
      <c r="L135" s="141"/>
      <c r="M135" s="141"/>
      <c r="N135" s="141"/>
      <c r="O135" s="141"/>
      <c r="P135" s="141"/>
      <c r="Q135" s="141"/>
      <c r="R135" s="141"/>
      <c r="S135" s="141" t="s">
        <v>97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</row>
    <row r="136" spans="1:48" outlineLevel="1">
      <c r="A136" s="165"/>
      <c r="B136" s="167"/>
      <c r="C136" s="173" t="s">
        <v>98</v>
      </c>
      <c r="D136" s="186"/>
      <c r="E136" s="179">
        <v>1</v>
      </c>
      <c r="F136" s="201"/>
      <c r="G136" s="142"/>
      <c r="H136" s="163">
        <v>0</v>
      </c>
      <c r="I136" s="163"/>
      <c r="J136" s="163"/>
      <c r="K136" s="200"/>
      <c r="L136" s="141"/>
      <c r="M136" s="141"/>
      <c r="N136" s="141"/>
      <c r="O136" s="141"/>
      <c r="P136" s="141"/>
      <c r="Q136" s="141"/>
      <c r="R136" s="141"/>
      <c r="S136" s="141" t="s">
        <v>99</v>
      </c>
      <c r="T136" s="141">
        <v>0</v>
      </c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  <c r="AV136" s="141"/>
    </row>
    <row r="137" spans="1:48" outlineLevel="1">
      <c r="A137" s="165">
        <v>52</v>
      </c>
      <c r="B137" s="167" t="s">
        <v>242</v>
      </c>
      <c r="C137" s="171" t="s">
        <v>243</v>
      </c>
      <c r="D137" s="184" t="s">
        <v>244</v>
      </c>
      <c r="E137" s="159">
        <v>39.299999999999997</v>
      </c>
      <c r="F137" s="201"/>
      <c r="G137" s="142">
        <f>ROUND(E137*F137,2)</f>
        <v>0</v>
      </c>
      <c r="H137" s="163" t="s">
        <v>529</v>
      </c>
      <c r="I137" s="203" t="s">
        <v>308</v>
      </c>
      <c r="J137" s="203" t="s">
        <v>309</v>
      </c>
      <c r="K137" s="200"/>
      <c r="L137" s="141"/>
      <c r="M137" s="141"/>
      <c r="N137" s="141"/>
      <c r="O137" s="141"/>
      <c r="P137" s="141"/>
      <c r="Q137" s="141"/>
      <c r="R137" s="141"/>
      <c r="S137" s="141" t="s">
        <v>97</v>
      </c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</row>
    <row r="138" spans="1:48" outlineLevel="1">
      <c r="A138" s="165"/>
      <c r="B138" s="167"/>
      <c r="C138" s="173" t="s">
        <v>245</v>
      </c>
      <c r="D138" s="186"/>
      <c r="E138" s="179">
        <v>39.299999999999997</v>
      </c>
      <c r="F138" s="201"/>
      <c r="G138" s="142"/>
      <c r="H138" s="163">
        <v>0</v>
      </c>
      <c r="I138" s="163"/>
      <c r="J138" s="163"/>
      <c r="K138" s="200"/>
      <c r="L138" s="141"/>
      <c r="M138" s="141"/>
      <c r="N138" s="141"/>
      <c r="O138" s="141"/>
      <c r="P138" s="141"/>
      <c r="Q138" s="141"/>
      <c r="R138" s="141"/>
      <c r="S138" s="141" t="s">
        <v>99</v>
      </c>
      <c r="T138" s="141">
        <v>0</v>
      </c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</row>
    <row r="139" spans="1:48" outlineLevel="1">
      <c r="A139" s="165">
        <v>53</v>
      </c>
      <c r="B139" s="167" t="s">
        <v>246</v>
      </c>
      <c r="C139" s="171" t="s">
        <v>247</v>
      </c>
      <c r="D139" s="184" t="s">
        <v>244</v>
      </c>
      <c r="E139" s="159">
        <v>393</v>
      </c>
      <c r="F139" s="201"/>
      <c r="G139" s="142">
        <f>ROUND(E139*F139,2)</f>
        <v>0</v>
      </c>
      <c r="H139" s="163" t="s">
        <v>529</v>
      </c>
      <c r="I139" s="203" t="s">
        <v>308</v>
      </c>
      <c r="J139" s="203" t="s">
        <v>309</v>
      </c>
      <c r="K139" s="200"/>
      <c r="L139" s="141"/>
      <c r="M139" s="141"/>
      <c r="N139" s="141"/>
      <c r="O139" s="141"/>
      <c r="P139" s="141"/>
      <c r="Q139" s="141"/>
      <c r="R139" s="141"/>
      <c r="S139" s="141" t="s">
        <v>97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</row>
    <row r="140" spans="1:48" outlineLevel="1">
      <c r="A140" s="165"/>
      <c r="B140" s="167"/>
      <c r="C140" s="173" t="s">
        <v>248</v>
      </c>
      <c r="D140" s="186"/>
      <c r="E140" s="179">
        <v>393</v>
      </c>
      <c r="F140" s="201"/>
      <c r="G140" s="142"/>
      <c r="H140" s="163">
        <v>0</v>
      </c>
      <c r="I140" s="163"/>
      <c r="J140" s="163"/>
      <c r="K140" s="200"/>
      <c r="L140" s="141"/>
      <c r="M140" s="141"/>
      <c r="N140" s="141"/>
      <c r="O140" s="141"/>
      <c r="P140" s="141"/>
      <c r="Q140" s="141"/>
      <c r="R140" s="141"/>
      <c r="S140" s="141" t="s">
        <v>99</v>
      </c>
      <c r="T140" s="141">
        <v>0</v>
      </c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</row>
    <row r="141" spans="1:48" outlineLevel="1">
      <c r="A141" s="165">
        <v>54</v>
      </c>
      <c r="B141" s="167" t="s">
        <v>249</v>
      </c>
      <c r="C141" s="171" t="s">
        <v>250</v>
      </c>
      <c r="D141" s="184" t="s">
        <v>244</v>
      </c>
      <c r="E141" s="159">
        <v>17.440000000000001</v>
      </c>
      <c r="F141" s="201"/>
      <c r="G141" s="142">
        <f>ROUND(E141*F141,2)</f>
        <v>0</v>
      </c>
      <c r="H141" s="163" t="s">
        <v>529</v>
      </c>
      <c r="I141" s="203" t="s">
        <v>308</v>
      </c>
      <c r="J141" s="203" t="s">
        <v>309</v>
      </c>
      <c r="K141" s="200"/>
      <c r="L141" s="141"/>
      <c r="M141" s="141"/>
      <c r="N141" s="141"/>
      <c r="O141" s="141"/>
      <c r="P141" s="141"/>
      <c r="Q141" s="141"/>
      <c r="R141" s="141"/>
      <c r="S141" s="141" t="s">
        <v>97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</row>
    <row r="142" spans="1:48" outlineLevel="1">
      <c r="A142" s="165"/>
      <c r="B142" s="167"/>
      <c r="C142" s="173" t="s">
        <v>251</v>
      </c>
      <c r="D142" s="186"/>
      <c r="E142" s="179">
        <v>17.440000000000001</v>
      </c>
      <c r="F142" s="201"/>
      <c r="G142" s="142"/>
      <c r="H142" s="163">
        <v>0</v>
      </c>
      <c r="I142" s="163"/>
      <c r="J142" s="163"/>
      <c r="K142" s="200"/>
      <c r="L142" s="141"/>
      <c r="M142" s="141"/>
      <c r="N142" s="141"/>
      <c r="O142" s="141"/>
      <c r="P142" s="141"/>
      <c r="Q142" s="141"/>
      <c r="R142" s="141"/>
      <c r="S142" s="141" t="s">
        <v>99</v>
      </c>
      <c r="T142" s="141">
        <v>0</v>
      </c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</row>
    <row r="143" spans="1:48" outlineLevel="1">
      <c r="A143" s="165">
        <v>55</v>
      </c>
      <c r="B143" s="167" t="s">
        <v>252</v>
      </c>
      <c r="C143" s="171" t="s">
        <v>253</v>
      </c>
      <c r="D143" s="184" t="s">
        <v>244</v>
      </c>
      <c r="E143" s="159">
        <v>30.58</v>
      </c>
      <c r="F143" s="201"/>
      <c r="G143" s="142">
        <f>ROUND(E143*F143,2)</f>
        <v>0</v>
      </c>
      <c r="H143" s="163" t="s">
        <v>529</v>
      </c>
      <c r="I143" s="203" t="s">
        <v>308</v>
      </c>
      <c r="J143" s="203" t="s">
        <v>309</v>
      </c>
      <c r="K143" s="200"/>
      <c r="L143" s="141"/>
      <c r="M143" s="141"/>
      <c r="N143" s="141"/>
      <c r="O143" s="141"/>
      <c r="P143" s="141"/>
      <c r="Q143" s="141"/>
      <c r="R143" s="141"/>
      <c r="S143" s="141" t="s">
        <v>97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  <c r="AV143" s="141"/>
    </row>
    <row r="144" spans="1:48" outlineLevel="1">
      <c r="A144" s="165"/>
      <c r="B144" s="167"/>
      <c r="C144" s="173" t="s">
        <v>254</v>
      </c>
      <c r="D144" s="186"/>
      <c r="E144" s="179">
        <v>30.58</v>
      </c>
      <c r="F144" s="201"/>
      <c r="G144" s="142"/>
      <c r="H144" s="163">
        <v>0</v>
      </c>
      <c r="I144" s="163"/>
      <c r="J144" s="163"/>
      <c r="K144" s="200"/>
      <c r="L144" s="141"/>
      <c r="M144" s="141"/>
      <c r="N144" s="141"/>
      <c r="O144" s="141"/>
      <c r="P144" s="141"/>
      <c r="Q144" s="141"/>
      <c r="R144" s="141"/>
      <c r="S144" s="141" t="s">
        <v>99</v>
      </c>
      <c r="T144" s="141">
        <v>0</v>
      </c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  <c r="AV144" s="141"/>
    </row>
    <row r="145" spans="1:48">
      <c r="A145" s="166" t="s">
        <v>92</v>
      </c>
      <c r="B145" s="168" t="s">
        <v>66</v>
      </c>
      <c r="C145" s="172" t="s">
        <v>67</v>
      </c>
      <c r="D145" s="185"/>
      <c r="E145" s="160"/>
      <c r="F145" s="202"/>
      <c r="G145" s="143">
        <f>SUMIF(S146:S146,"&lt;&gt;NOR",G146:G146)</f>
        <v>0</v>
      </c>
      <c r="H145" s="164"/>
      <c r="I145" s="164"/>
      <c r="J145" s="164"/>
      <c r="K145" s="200"/>
      <c r="S145" t="s">
        <v>93</v>
      </c>
    </row>
    <row r="146" spans="1:48" outlineLevel="1">
      <c r="A146" s="165">
        <v>56</v>
      </c>
      <c r="B146" s="167" t="s">
        <v>255</v>
      </c>
      <c r="C146" s="171" t="s">
        <v>256</v>
      </c>
      <c r="D146" s="184" t="s">
        <v>244</v>
      </c>
      <c r="E146" s="159">
        <v>41.01</v>
      </c>
      <c r="F146" s="201"/>
      <c r="G146" s="142">
        <f>ROUND(E146*F146,2)</f>
        <v>0</v>
      </c>
      <c r="H146" s="163" t="s">
        <v>529</v>
      </c>
      <c r="I146" s="203" t="s">
        <v>306</v>
      </c>
      <c r="J146" s="203" t="s">
        <v>309</v>
      </c>
      <c r="K146" s="200"/>
      <c r="L146" s="141"/>
      <c r="M146" s="141"/>
      <c r="N146" s="141"/>
      <c r="O146" s="141"/>
      <c r="P146" s="141"/>
      <c r="Q146" s="141"/>
      <c r="R146" s="141"/>
      <c r="S146" s="141" t="s">
        <v>97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  <c r="AV146" s="141"/>
    </row>
    <row r="147" spans="1:48" s="153" customFormat="1" outlineLevel="1">
      <c r="A147" s="165"/>
      <c r="B147" s="167"/>
      <c r="C147" s="191" t="s">
        <v>303</v>
      </c>
      <c r="D147" s="186"/>
      <c r="E147" s="179">
        <v>41.01</v>
      </c>
      <c r="F147" s="201"/>
      <c r="G147" s="159"/>
      <c r="H147" s="163">
        <v>0</v>
      </c>
      <c r="I147" s="163"/>
      <c r="J147" s="163"/>
      <c r="K147" s="200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  <c r="AC147" s="158"/>
      <c r="AD147" s="158"/>
      <c r="AE147" s="158"/>
      <c r="AF147" s="158"/>
      <c r="AG147" s="158"/>
      <c r="AH147" s="158"/>
      <c r="AI147" s="158"/>
      <c r="AJ147" s="158"/>
      <c r="AK147" s="158"/>
      <c r="AL147" s="158"/>
      <c r="AM147" s="158"/>
      <c r="AN147" s="158"/>
      <c r="AO147" s="158"/>
      <c r="AP147" s="158"/>
      <c r="AQ147" s="158"/>
      <c r="AR147" s="158"/>
      <c r="AS147" s="158"/>
      <c r="AT147" s="158"/>
      <c r="AU147" s="158"/>
      <c r="AV147" s="158"/>
    </row>
    <row r="148" spans="1:48">
      <c r="A148" s="166" t="s">
        <v>92</v>
      </c>
      <c r="B148" s="168" t="s">
        <v>68</v>
      </c>
      <c r="C148" s="172" t="s">
        <v>69</v>
      </c>
      <c r="D148" s="185"/>
      <c r="E148" s="160"/>
      <c r="F148" s="202"/>
      <c r="G148" s="143">
        <f>SUMIF(S149:S167,"&lt;&gt;NOR",G149:G167)</f>
        <v>0</v>
      </c>
      <c r="H148" s="164"/>
      <c r="I148" s="164"/>
      <c r="J148" s="164"/>
      <c r="K148" s="200"/>
      <c r="S148" t="s">
        <v>93</v>
      </c>
    </row>
    <row r="149" spans="1:48" outlineLevel="1">
      <c r="A149" s="165">
        <v>57</v>
      </c>
      <c r="B149" s="167" t="s">
        <v>257</v>
      </c>
      <c r="C149" s="171" t="s">
        <v>258</v>
      </c>
      <c r="D149" s="184" t="s">
        <v>259</v>
      </c>
      <c r="E149" s="159">
        <v>50</v>
      </c>
      <c r="F149" s="201"/>
      <c r="G149" s="201">
        <f t="shared" ref="G149:G167" si="0">ROUND(E149*F149,2)</f>
        <v>0</v>
      </c>
      <c r="H149" s="163" t="s">
        <v>529</v>
      </c>
      <c r="I149" s="203" t="s">
        <v>308</v>
      </c>
      <c r="J149" s="203" t="s">
        <v>309</v>
      </c>
      <c r="K149" s="200"/>
      <c r="L149" s="141"/>
      <c r="M149" s="141"/>
      <c r="N149" s="141"/>
      <c r="O149" s="141"/>
      <c r="P149" s="141"/>
      <c r="Q149" s="141"/>
      <c r="R149" s="141"/>
      <c r="S149" s="141" t="s">
        <v>97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  <c r="AV149" s="141"/>
    </row>
    <row r="150" spans="1:48" outlineLevel="1">
      <c r="A150" s="165"/>
      <c r="B150" s="167"/>
      <c r="C150" s="173" t="s">
        <v>260</v>
      </c>
      <c r="D150" s="186"/>
      <c r="E150" s="179">
        <v>50</v>
      </c>
      <c r="F150" s="201"/>
      <c r="G150" s="201"/>
      <c r="H150" s="163">
        <v>0</v>
      </c>
      <c r="I150" s="163"/>
      <c r="J150" s="163"/>
      <c r="K150" s="200"/>
      <c r="L150" s="141"/>
      <c r="M150" s="141"/>
      <c r="N150" s="141"/>
      <c r="O150" s="141"/>
      <c r="P150" s="141"/>
      <c r="Q150" s="141"/>
      <c r="R150" s="141"/>
      <c r="S150" s="141" t="s">
        <v>99</v>
      </c>
      <c r="T150" s="141">
        <v>0</v>
      </c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  <c r="AV150" s="141"/>
    </row>
    <row r="151" spans="1:48" outlineLevel="1">
      <c r="A151" s="165">
        <v>58</v>
      </c>
      <c r="B151" s="167" t="s">
        <v>261</v>
      </c>
      <c r="C151" s="171" t="s">
        <v>262</v>
      </c>
      <c r="D151" s="184" t="s">
        <v>259</v>
      </c>
      <c r="E151" s="159">
        <v>80</v>
      </c>
      <c r="F151" s="201"/>
      <c r="G151" s="201">
        <f t="shared" si="0"/>
        <v>0</v>
      </c>
      <c r="H151" s="163" t="s">
        <v>529</v>
      </c>
      <c r="I151" s="203" t="s">
        <v>308</v>
      </c>
      <c r="J151" s="203" t="s">
        <v>309</v>
      </c>
      <c r="K151" s="200"/>
      <c r="L151" s="141"/>
      <c r="M151" s="141"/>
      <c r="N151" s="141"/>
      <c r="O151" s="141"/>
      <c r="P151" s="141"/>
      <c r="Q151" s="141"/>
      <c r="R151" s="141"/>
      <c r="S151" s="141" t="s">
        <v>97</v>
      </c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  <c r="AV151" s="141"/>
    </row>
    <row r="152" spans="1:48" outlineLevel="1">
      <c r="A152" s="165"/>
      <c r="B152" s="167"/>
      <c r="C152" s="173" t="s">
        <v>263</v>
      </c>
      <c r="D152" s="186"/>
      <c r="E152" s="179">
        <v>80</v>
      </c>
      <c r="F152" s="201"/>
      <c r="G152" s="201"/>
      <c r="H152" s="163">
        <v>0</v>
      </c>
      <c r="I152" s="163"/>
      <c r="J152" s="163"/>
      <c r="K152" s="200"/>
      <c r="L152" s="141"/>
      <c r="M152" s="141"/>
      <c r="N152" s="141"/>
      <c r="O152" s="141"/>
      <c r="P152" s="141"/>
      <c r="Q152" s="141"/>
      <c r="R152" s="141"/>
      <c r="S152" s="141" t="s">
        <v>99</v>
      </c>
      <c r="T152" s="141">
        <v>0</v>
      </c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  <c r="AV152" s="141"/>
    </row>
    <row r="153" spans="1:48" ht="22.5" outlineLevel="1">
      <c r="A153" s="165">
        <v>59</v>
      </c>
      <c r="B153" s="167" t="s">
        <v>264</v>
      </c>
      <c r="C153" s="171" t="s">
        <v>530</v>
      </c>
      <c r="D153" s="184" t="s">
        <v>96</v>
      </c>
      <c r="E153" s="159">
        <v>1</v>
      </c>
      <c r="F153" s="201"/>
      <c r="G153" s="201">
        <f t="shared" si="0"/>
        <v>0</v>
      </c>
      <c r="H153" s="163" t="s">
        <v>304</v>
      </c>
      <c r="I153" s="203" t="s">
        <v>308</v>
      </c>
      <c r="J153" s="203" t="s">
        <v>309</v>
      </c>
      <c r="K153" s="200"/>
      <c r="L153" s="141"/>
      <c r="M153" s="141"/>
      <c r="N153" s="141"/>
      <c r="O153" s="141"/>
      <c r="P153" s="141"/>
      <c r="Q153" s="141"/>
      <c r="R153" s="141"/>
      <c r="S153" s="141" t="s">
        <v>97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  <c r="AV153" s="141"/>
    </row>
    <row r="154" spans="1:48" ht="22.5" outlineLevel="1">
      <c r="A154" s="165">
        <v>60</v>
      </c>
      <c r="B154" s="167" t="s">
        <v>265</v>
      </c>
      <c r="C154" s="171" t="s">
        <v>531</v>
      </c>
      <c r="D154" s="184" t="s">
        <v>96</v>
      </c>
      <c r="E154" s="159">
        <v>1</v>
      </c>
      <c r="F154" s="201"/>
      <c r="G154" s="201">
        <f t="shared" si="0"/>
        <v>0</v>
      </c>
      <c r="H154" s="163" t="s">
        <v>304</v>
      </c>
      <c r="I154" s="203" t="s">
        <v>308</v>
      </c>
      <c r="J154" s="203" t="s">
        <v>309</v>
      </c>
      <c r="K154" s="200"/>
      <c r="L154" s="141"/>
      <c r="M154" s="141"/>
      <c r="N154" s="141"/>
      <c r="O154" s="141"/>
      <c r="P154" s="141"/>
      <c r="Q154" s="141"/>
      <c r="R154" s="141"/>
      <c r="S154" s="141" t="s">
        <v>97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  <c r="AV154" s="141"/>
    </row>
    <row r="155" spans="1:48" ht="22.5" outlineLevel="1">
      <c r="A155" s="165">
        <v>61</v>
      </c>
      <c r="B155" s="167" t="s">
        <v>266</v>
      </c>
      <c r="C155" s="171" t="s">
        <v>267</v>
      </c>
      <c r="D155" s="184" t="s">
        <v>96</v>
      </c>
      <c r="E155" s="159">
        <v>2</v>
      </c>
      <c r="F155" s="201"/>
      <c r="G155" s="201">
        <f t="shared" si="0"/>
        <v>0</v>
      </c>
      <c r="H155" s="163" t="s">
        <v>304</v>
      </c>
      <c r="I155" s="203" t="s">
        <v>308</v>
      </c>
      <c r="J155" s="203" t="s">
        <v>309</v>
      </c>
      <c r="K155" s="200"/>
      <c r="L155" s="141"/>
      <c r="M155" s="141"/>
      <c r="N155" s="141"/>
      <c r="O155" s="141"/>
      <c r="P155" s="141"/>
      <c r="Q155" s="141"/>
      <c r="R155" s="141"/>
      <c r="S155" s="141" t="s">
        <v>97</v>
      </c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  <c r="AV155" s="141"/>
    </row>
    <row r="156" spans="1:48" ht="22.5" outlineLevel="1">
      <c r="A156" s="165">
        <v>62</v>
      </c>
      <c r="B156" s="167" t="s">
        <v>268</v>
      </c>
      <c r="C156" s="171" t="s">
        <v>269</v>
      </c>
      <c r="D156" s="184" t="s">
        <v>96</v>
      </c>
      <c r="E156" s="159">
        <v>2</v>
      </c>
      <c r="F156" s="201"/>
      <c r="G156" s="201">
        <f t="shared" si="0"/>
        <v>0</v>
      </c>
      <c r="H156" s="163" t="s">
        <v>304</v>
      </c>
      <c r="I156" s="203" t="s">
        <v>308</v>
      </c>
      <c r="J156" s="203" t="s">
        <v>309</v>
      </c>
      <c r="K156" s="200"/>
      <c r="L156" s="141"/>
      <c r="M156" s="141"/>
      <c r="N156" s="141"/>
      <c r="O156" s="141"/>
      <c r="P156" s="141"/>
      <c r="Q156" s="141"/>
      <c r="R156" s="141"/>
      <c r="S156" s="141" t="s">
        <v>97</v>
      </c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  <c r="AV156" s="141"/>
    </row>
    <row r="157" spans="1:48" ht="22.5" outlineLevel="1">
      <c r="A157" s="165">
        <v>63</v>
      </c>
      <c r="B157" s="167" t="s">
        <v>270</v>
      </c>
      <c r="C157" s="171" t="s">
        <v>271</v>
      </c>
      <c r="D157" s="184" t="s">
        <v>96</v>
      </c>
      <c r="E157" s="159">
        <v>2</v>
      </c>
      <c r="F157" s="201"/>
      <c r="G157" s="201">
        <f t="shared" si="0"/>
        <v>0</v>
      </c>
      <c r="H157" s="163" t="s">
        <v>304</v>
      </c>
      <c r="I157" s="203" t="s">
        <v>308</v>
      </c>
      <c r="J157" s="203" t="s">
        <v>309</v>
      </c>
      <c r="K157" s="200"/>
      <c r="L157" s="141"/>
      <c r="M157" s="141"/>
      <c r="N157" s="141"/>
      <c r="O157" s="141"/>
      <c r="P157" s="141"/>
      <c r="Q157" s="141"/>
      <c r="R157" s="141"/>
      <c r="S157" s="141" t="s">
        <v>97</v>
      </c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  <c r="AV157" s="141"/>
    </row>
    <row r="158" spans="1:48" ht="22.5" outlineLevel="1">
      <c r="A158" s="165">
        <v>64</v>
      </c>
      <c r="B158" s="167" t="s">
        <v>272</v>
      </c>
      <c r="C158" s="171" t="s">
        <v>273</v>
      </c>
      <c r="D158" s="184" t="s">
        <v>96</v>
      </c>
      <c r="E158" s="159">
        <v>4</v>
      </c>
      <c r="F158" s="201"/>
      <c r="G158" s="201">
        <f t="shared" si="0"/>
        <v>0</v>
      </c>
      <c r="H158" s="163" t="s">
        <v>304</v>
      </c>
      <c r="I158" s="203" t="s">
        <v>308</v>
      </c>
      <c r="J158" s="203" t="s">
        <v>309</v>
      </c>
      <c r="K158" s="200"/>
      <c r="L158" s="141"/>
      <c r="M158" s="141"/>
      <c r="N158" s="141"/>
      <c r="O158" s="141"/>
      <c r="P158" s="141"/>
      <c r="Q158" s="141"/>
      <c r="R158" s="141"/>
      <c r="S158" s="141" t="s">
        <v>97</v>
      </c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  <c r="AV158" s="141"/>
    </row>
    <row r="159" spans="1:48" outlineLevel="1">
      <c r="A159" s="165">
        <v>65</v>
      </c>
      <c r="B159" s="167" t="s">
        <v>274</v>
      </c>
      <c r="C159" s="171" t="s">
        <v>275</v>
      </c>
      <c r="D159" s="184" t="s">
        <v>96</v>
      </c>
      <c r="E159" s="159">
        <v>2</v>
      </c>
      <c r="F159" s="201"/>
      <c r="G159" s="201">
        <f t="shared" si="0"/>
        <v>0</v>
      </c>
      <c r="H159" s="163" t="s">
        <v>304</v>
      </c>
      <c r="I159" s="203" t="s">
        <v>308</v>
      </c>
      <c r="J159" s="203" t="s">
        <v>309</v>
      </c>
      <c r="K159" s="200"/>
      <c r="L159" s="141"/>
      <c r="M159" s="141"/>
      <c r="N159" s="141"/>
      <c r="O159" s="141"/>
      <c r="P159" s="141"/>
      <c r="Q159" s="141"/>
      <c r="R159" s="141"/>
      <c r="S159" s="141" t="s">
        <v>97</v>
      </c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  <c r="AV159" s="141"/>
    </row>
    <row r="160" spans="1:48" ht="22.5" outlineLevel="1">
      <c r="A160" s="165">
        <v>66</v>
      </c>
      <c r="B160" s="167" t="s">
        <v>276</v>
      </c>
      <c r="C160" s="171" t="s">
        <v>277</v>
      </c>
      <c r="D160" s="184" t="s">
        <v>96</v>
      </c>
      <c r="E160" s="159">
        <v>2</v>
      </c>
      <c r="F160" s="201"/>
      <c r="G160" s="201">
        <f t="shared" si="0"/>
        <v>0</v>
      </c>
      <c r="H160" s="163" t="s">
        <v>304</v>
      </c>
      <c r="I160" s="203" t="s">
        <v>308</v>
      </c>
      <c r="J160" s="203" t="s">
        <v>309</v>
      </c>
      <c r="K160" s="200"/>
      <c r="L160" s="141"/>
      <c r="M160" s="141"/>
      <c r="N160" s="141"/>
      <c r="O160" s="141"/>
      <c r="P160" s="141"/>
      <c r="Q160" s="141"/>
      <c r="R160" s="141"/>
      <c r="S160" s="141" t="s">
        <v>97</v>
      </c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  <c r="AU160" s="141"/>
      <c r="AV160" s="141"/>
    </row>
    <row r="161" spans="1:48" outlineLevel="1">
      <c r="A161" s="165">
        <v>67</v>
      </c>
      <c r="B161" s="167" t="s">
        <v>278</v>
      </c>
      <c r="C161" s="171" t="s">
        <v>279</v>
      </c>
      <c r="D161" s="184" t="s">
        <v>96</v>
      </c>
      <c r="E161" s="159">
        <v>4</v>
      </c>
      <c r="F161" s="201"/>
      <c r="G161" s="201">
        <f t="shared" si="0"/>
        <v>0</v>
      </c>
      <c r="H161" s="163" t="s">
        <v>304</v>
      </c>
      <c r="I161" s="203" t="s">
        <v>308</v>
      </c>
      <c r="J161" s="203" t="s">
        <v>309</v>
      </c>
      <c r="K161" s="200"/>
      <c r="L161" s="141"/>
      <c r="M161" s="141"/>
      <c r="N161" s="141"/>
      <c r="O161" s="141"/>
      <c r="P161" s="141"/>
      <c r="Q161" s="141"/>
      <c r="R161" s="141"/>
      <c r="S161" s="141" t="s">
        <v>97</v>
      </c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  <c r="AV161" s="141"/>
    </row>
    <row r="162" spans="1:48" ht="22.5" outlineLevel="1">
      <c r="A162" s="165">
        <v>68</v>
      </c>
      <c r="B162" s="167" t="s">
        <v>280</v>
      </c>
      <c r="C162" s="171" t="s">
        <v>281</v>
      </c>
      <c r="D162" s="184" t="s">
        <v>96</v>
      </c>
      <c r="E162" s="159">
        <v>2</v>
      </c>
      <c r="F162" s="201"/>
      <c r="G162" s="201">
        <f t="shared" si="0"/>
        <v>0</v>
      </c>
      <c r="H162" s="163" t="s">
        <v>304</v>
      </c>
      <c r="I162" s="203" t="s">
        <v>308</v>
      </c>
      <c r="J162" s="203" t="s">
        <v>309</v>
      </c>
      <c r="K162" s="200"/>
      <c r="L162" s="141"/>
      <c r="M162" s="141"/>
      <c r="N162" s="141"/>
      <c r="O162" s="141"/>
      <c r="P162" s="141"/>
      <c r="Q162" s="141"/>
      <c r="R162" s="141"/>
      <c r="S162" s="141" t="s">
        <v>97</v>
      </c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  <c r="AV162" s="141"/>
    </row>
    <row r="163" spans="1:48" ht="22.5" outlineLevel="1">
      <c r="A163" s="165">
        <v>69</v>
      </c>
      <c r="B163" s="167" t="s">
        <v>282</v>
      </c>
      <c r="C163" s="171" t="s">
        <v>283</v>
      </c>
      <c r="D163" s="184" t="s">
        <v>96</v>
      </c>
      <c r="E163" s="159">
        <v>2</v>
      </c>
      <c r="F163" s="201"/>
      <c r="G163" s="201">
        <f t="shared" si="0"/>
        <v>0</v>
      </c>
      <c r="H163" s="163" t="s">
        <v>304</v>
      </c>
      <c r="I163" s="203" t="s">
        <v>308</v>
      </c>
      <c r="J163" s="203" t="s">
        <v>309</v>
      </c>
      <c r="K163" s="200"/>
      <c r="L163" s="141"/>
      <c r="M163" s="141"/>
      <c r="N163" s="141"/>
      <c r="O163" s="141"/>
      <c r="P163" s="141"/>
      <c r="Q163" s="141"/>
      <c r="R163" s="141"/>
      <c r="S163" s="141" t="s">
        <v>97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  <c r="AV163" s="141"/>
    </row>
    <row r="164" spans="1:48" outlineLevel="1">
      <c r="A164" s="165">
        <v>70</v>
      </c>
      <c r="B164" s="167" t="s">
        <v>284</v>
      </c>
      <c r="C164" s="171" t="s">
        <v>285</v>
      </c>
      <c r="D164" s="184" t="s">
        <v>96</v>
      </c>
      <c r="E164" s="159">
        <v>2</v>
      </c>
      <c r="F164" s="201"/>
      <c r="G164" s="201">
        <f t="shared" si="0"/>
        <v>0</v>
      </c>
      <c r="H164" s="163" t="s">
        <v>304</v>
      </c>
      <c r="I164" s="203" t="s">
        <v>308</v>
      </c>
      <c r="J164" s="203" t="s">
        <v>309</v>
      </c>
      <c r="K164" s="200"/>
      <c r="L164" s="141"/>
      <c r="M164" s="141"/>
      <c r="N164" s="141"/>
      <c r="O164" s="141"/>
      <c r="P164" s="141"/>
      <c r="Q164" s="141"/>
      <c r="R164" s="141"/>
      <c r="S164" s="141" t="s">
        <v>97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  <c r="AV164" s="141"/>
    </row>
    <row r="165" spans="1:48" ht="22.5" outlineLevel="1">
      <c r="A165" s="165">
        <v>71</v>
      </c>
      <c r="B165" s="167" t="s">
        <v>286</v>
      </c>
      <c r="C165" s="171" t="s">
        <v>287</v>
      </c>
      <c r="D165" s="184" t="s">
        <v>96</v>
      </c>
      <c r="E165" s="159">
        <v>2</v>
      </c>
      <c r="F165" s="201"/>
      <c r="G165" s="201">
        <f t="shared" si="0"/>
        <v>0</v>
      </c>
      <c r="H165" s="163" t="s">
        <v>304</v>
      </c>
      <c r="I165" s="203" t="s">
        <v>308</v>
      </c>
      <c r="J165" s="203" t="s">
        <v>309</v>
      </c>
      <c r="K165" s="200"/>
      <c r="L165" s="141"/>
      <c r="M165" s="141"/>
      <c r="N165" s="141"/>
      <c r="O165" s="141"/>
      <c r="P165" s="141"/>
      <c r="Q165" s="141"/>
      <c r="R165" s="141"/>
      <c r="S165" s="141" t="s">
        <v>97</v>
      </c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  <c r="AV165" s="141"/>
    </row>
    <row r="166" spans="1:48" ht="22.5" outlineLevel="1">
      <c r="A166" s="165">
        <v>72</v>
      </c>
      <c r="B166" s="167" t="s">
        <v>288</v>
      </c>
      <c r="C166" s="171" t="s">
        <v>289</v>
      </c>
      <c r="D166" s="184" t="s">
        <v>96</v>
      </c>
      <c r="E166" s="159">
        <v>1</v>
      </c>
      <c r="F166" s="201"/>
      <c r="G166" s="201">
        <f t="shared" si="0"/>
        <v>0</v>
      </c>
      <c r="H166" s="163" t="s">
        <v>304</v>
      </c>
      <c r="I166" s="203" t="s">
        <v>308</v>
      </c>
      <c r="J166" s="203" t="s">
        <v>309</v>
      </c>
      <c r="K166" s="200"/>
      <c r="L166" s="141"/>
      <c r="M166" s="141"/>
      <c r="N166" s="141"/>
      <c r="O166" s="141"/>
      <c r="P166" s="141"/>
      <c r="Q166" s="141"/>
      <c r="R166" s="141"/>
      <c r="S166" s="141" t="s">
        <v>97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  <c r="AV166" s="141"/>
    </row>
    <row r="167" spans="1:48" outlineLevel="1">
      <c r="A167" s="165">
        <v>73</v>
      </c>
      <c r="B167" s="167" t="s">
        <v>290</v>
      </c>
      <c r="C167" s="171" t="s">
        <v>291</v>
      </c>
      <c r="D167" s="184" t="s">
        <v>0</v>
      </c>
      <c r="E167" s="159">
        <v>1.8</v>
      </c>
      <c r="F167" s="201"/>
      <c r="G167" s="201">
        <f t="shared" si="0"/>
        <v>0</v>
      </c>
      <c r="H167" s="163" t="s">
        <v>529</v>
      </c>
      <c r="I167" s="203" t="s">
        <v>306</v>
      </c>
      <c r="J167" s="203" t="s">
        <v>309</v>
      </c>
      <c r="K167" s="200"/>
      <c r="L167" s="141"/>
      <c r="M167" s="141"/>
      <c r="N167" s="141"/>
      <c r="O167" s="141"/>
      <c r="P167" s="141"/>
      <c r="Q167" s="141"/>
      <c r="R167" s="141"/>
      <c r="S167" s="141" t="s">
        <v>97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  <c r="AV167" s="141"/>
    </row>
    <row r="168" spans="1:48">
      <c r="A168" s="166" t="s">
        <v>92</v>
      </c>
      <c r="B168" s="168" t="s">
        <v>70</v>
      </c>
      <c r="C168" s="172" t="s">
        <v>71</v>
      </c>
      <c r="D168" s="185"/>
      <c r="E168" s="160"/>
      <c r="F168" s="202"/>
      <c r="G168" s="143">
        <f>SUMIF(S169:S176,"&lt;&gt;NOR",G169:G176)</f>
        <v>0</v>
      </c>
      <c r="H168" s="164"/>
      <c r="I168" s="164"/>
      <c r="J168" s="164"/>
      <c r="K168" s="200"/>
      <c r="S168" t="s">
        <v>93</v>
      </c>
    </row>
    <row r="169" spans="1:48" outlineLevel="1">
      <c r="A169" s="165">
        <v>74</v>
      </c>
      <c r="B169" s="167" t="s">
        <v>292</v>
      </c>
      <c r="C169" s="171" t="s">
        <v>293</v>
      </c>
      <c r="D169" s="184" t="s">
        <v>128</v>
      </c>
      <c r="E169" s="159">
        <v>51</v>
      </c>
      <c r="F169" s="201"/>
      <c r="G169" s="201">
        <f>ROUND(E169*F169,2)</f>
        <v>0</v>
      </c>
      <c r="H169" s="163" t="s">
        <v>529</v>
      </c>
      <c r="I169" s="203" t="s">
        <v>308</v>
      </c>
      <c r="J169" s="203" t="s">
        <v>309</v>
      </c>
      <c r="K169" s="200"/>
      <c r="L169" s="141"/>
      <c r="M169" s="141"/>
      <c r="N169" s="141"/>
      <c r="O169" s="141"/>
      <c r="P169" s="141"/>
      <c r="Q169" s="141"/>
      <c r="R169" s="141"/>
      <c r="S169" s="141" t="s">
        <v>97</v>
      </c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  <c r="AV169" s="141"/>
    </row>
    <row r="170" spans="1:48" outlineLevel="1">
      <c r="A170" s="165"/>
      <c r="B170" s="167"/>
      <c r="C170" s="173" t="s">
        <v>294</v>
      </c>
      <c r="D170" s="186"/>
      <c r="E170" s="179">
        <v>31</v>
      </c>
      <c r="F170" s="201"/>
      <c r="G170" s="142"/>
      <c r="H170" s="163">
        <v>0</v>
      </c>
      <c r="I170" s="163"/>
      <c r="J170" s="163"/>
      <c r="K170" s="200"/>
      <c r="L170" s="141"/>
      <c r="M170" s="141"/>
      <c r="N170" s="141"/>
      <c r="O170" s="141"/>
      <c r="P170" s="141"/>
      <c r="Q170" s="141"/>
      <c r="R170" s="141"/>
      <c r="S170" s="141" t="s">
        <v>99</v>
      </c>
      <c r="T170" s="141">
        <v>0</v>
      </c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  <c r="AV170" s="141"/>
    </row>
    <row r="171" spans="1:48" outlineLevel="1">
      <c r="A171" s="165"/>
      <c r="B171" s="167"/>
      <c r="C171" s="173" t="s">
        <v>295</v>
      </c>
      <c r="D171" s="186"/>
      <c r="E171" s="179">
        <v>15</v>
      </c>
      <c r="F171" s="201"/>
      <c r="G171" s="142"/>
      <c r="H171" s="163">
        <v>0</v>
      </c>
      <c r="I171" s="163"/>
      <c r="J171" s="163"/>
      <c r="K171" s="200"/>
      <c r="L171" s="141"/>
      <c r="M171" s="141"/>
      <c r="N171" s="141"/>
      <c r="O171" s="141"/>
      <c r="P171" s="141"/>
      <c r="Q171" s="141"/>
      <c r="R171" s="141"/>
      <c r="S171" s="141" t="s">
        <v>99</v>
      </c>
      <c r="T171" s="141">
        <v>0</v>
      </c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  <c r="AV171" s="141"/>
    </row>
    <row r="172" spans="1:48" outlineLevel="1">
      <c r="A172" s="165"/>
      <c r="B172" s="167"/>
      <c r="C172" s="173" t="s">
        <v>296</v>
      </c>
      <c r="D172" s="186"/>
      <c r="E172" s="179">
        <v>5</v>
      </c>
      <c r="F172" s="201"/>
      <c r="G172" s="142"/>
      <c r="H172" s="163">
        <v>0</v>
      </c>
      <c r="I172" s="163"/>
      <c r="J172" s="163"/>
      <c r="K172" s="200"/>
      <c r="L172" s="141"/>
      <c r="M172" s="141"/>
      <c r="N172" s="141"/>
      <c r="O172" s="141"/>
      <c r="P172" s="141"/>
      <c r="Q172" s="141"/>
      <c r="R172" s="141"/>
      <c r="S172" s="141" t="s">
        <v>99</v>
      </c>
      <c r="T172" s="141">
        <v>0</v>
      </c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  <c r="AV172" s="141"/>
    </row>
    <row r="173" spans="1:48" outlineLevel="1">
      <c r="A173" s="165">
        <v>75</v>
      </c>
      <c r="B173" s="167" t="s">
        <v>297</v>
      </c>
      <c r="C173" s="171" t="s">
        <v>298</v>
      </c>
      <c r="D173" s="184" t="s">
        <v>128</v>
      </c>
      <c r="E173" s="159">
        <v>51</v>
      </c>
      <c r="F173" s="201"/>
      <c r="G173" s="201">
        <f>ROUND(E173*F173,2)</f>
        <v>0</v>
      </c>
      <c r="H173" s="163" t="s">
        <v>529</v>
      </c>
      <c r="I173" s="203" t="s">
        <v>308</v>
      </c>
      <c r="J173" s="203" t="s">
        <v>309</v>
      </c>
      <c r="K173" s="200"/>
      <c r="L173" s="141"/>
      <c r="M173" s="141"/>
      <c r="N173" s="141"/>
      <c r="O173" s="141"/>
      <c r="P173" s="141"/>
      <c r="Q173" s="141"/>
      <c r="R173" s="141"/>
      <c r="S173" s="141" t="s">
        <v>97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  <c r="AV173" s="141"/>
    </row>
    <row r="174" spans="1:48" outlineLevel="1">
      <c r="A174" s="165"/>
      <c r="B174" s="167"/>
      <c r="C174" s="173" t="s">
        <v>294</v>
      </c>
      <c r="D174" s="186"/>
      <c r="E174" s="179">
        <v>31</v>
      </c>
      <c r="F174" s="201"/>
      <c r="G174" s="142"/>
      <c r="H174" s="163"/>
      <c r="I174" s="163"/>
      <c r="J174" s="163"/>
      <c r="K174" s="200"/>
      <c r="L174" s="141"/>
      <c r="M174" s="141"/>
      <c r="N174" s="141"/>
      <c r="O174" s="141"/>
      <c r="P174" s="141"/>
      <c r="Q174" s="141"/>
      <c r="R174" s="141"/>
      <c r="S174" s="141" t="s">
        <v>99</v>
      </c>
      <c r="T174" s="141">
        <v>0</v>
      </c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  <c r="AV174" s="141"/>
    </row>
    <row r="175" spans="1:48" outlineLevel="1">
      <c r="A175" s="165"/>
      <c r="B175" s="167"/>
      <c r="C175" s="173" t="s">
        <v>295</v>
      </c>
      <c r="D175" s="186"/>
      <c r="E175" s="179">
        <v>15</v>
      </c>
      <c r="F175" s="201"/>
      <c r="G175" s="142"/>
      <c r="H175" s="163"/>
      <c r="I175" s="163"/>
      <c r="J175" s="163"/>
      <c r="K175" s="200"/>
      <c r="L175" s="141"/>
      <c r="M175" s="141"/>
      <c r="N175" s="141"/>
      <c r="O175" s="141"/>
      <c r="P175" s="141"/>
      <c r="Q175" s="141"/>
      <c r="R175" s="141"/>
      <c r="S175" s="141" t="s">
        <v>99</v>
      </c>
      <c r="T175" s="141">
        <v>0</v>
      </c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  <c r="AV175" s="141"/>
    </row>
    <row r="176" spans="1:48" outlineLevel="1">
      <c r="A176" s="165"/>
      <c r="B176" s="167"/>
      <c r="C176" s="173" t="s">
        <v>296</v>
      </c>
      <c r="D176" s="186"/>
      <c r="E176" s="179">
        <v>5</v>
      </c>
      <c r="F176" s="201"/>
      <c r="G176" s="142"/>
      <c r="H176" s="163"/>
      <c r="I176" s="163"/>
      <c r="J176" s="163"/>
      <c r="K176" s="200"/>
      <c r="L176" s="141"/>
      <c r="M176" s="141"/>
      <c r="N176" s="141"/>
      <c r="O176" s="141"/>
      <c r="P176" s="141"/>
      <c r="Q176" s="141"/>
      <c r="R176" s="141"/>
      <c r="S176" s="141" t="s">
        <v>99</v>
      </c>
      <c r="T176" s="141">
        <v>0</v>
      </c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  <c r="AV176" s="141"/>
    </row>
    <row r="177" spans="1:48">
      <c r="A177" s="166" t="s">
        <v>92</v>
      </c>
      <c r="B177" s="168" t="s">
        <v>72</v>
      </c>
      <c r="C177" s="172" t="s">
        <v>73</v>
      </c>
      <c r="D177" s="185"/>
      <c r="E177" s="160"/>
      <c r="F177" s="202"/>
      <c r="G177" s="143">
        <f>SUM(G178:G282)</f>
        <v>0</v>
      </c>
      <c r="H177" s="164"/>
      <c r="I177" s="164"/>
      <c r="J177" s="164"/>
      <c r="K177" s="200"/>
      <c r="S177" t="s">
        <v>93</v>
      </c>
    </row>
    <row r="178" spans="1:48" ht="22.5" outlineLevel="1">
      <c r="A178" s="165"/>
      <c r="B178" s="167"/>
      <c r="C178" s="171" t="s">
        <v>310</v>
      </c>
      <c r="D178" s="184"/>
      <c r="E178" s="201"/>
      <c r="F178" s="201"/>
      <c r="G178" s="201"/>
      <c r="H178" s="163"/>
      <c r="I178" s="203"/>
      <c r="J178" s="203"/>
      <c r="K178" s="200"/>
      <c r="L178" s="141"/>
      <c r="M178" s="141"/>
      <c r="N178" s="141"/>
      <c r="O178" s="141"/>
      <c r="P178" s="141"/>
      <c r="Q178" s="141"/>
      <c r="R178" s="141"/>
      <c r="S178" s="141" t="s">
        <v>97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  <c r="AV178" s="141"/>
    </row>
    <row r="179" spans="1:48" s="153" customFormat="1" ht="33.75" outlineLevel="1">
      <c r="A179" s="165"/>
      <c r="B179" s="167"/>
      <c r="C179" s="171" t="s">
        <v>311</v>
      </c>
      <c r="D179" s="184"/>
      <c r="E179" s="201"/>
      <c r="F179" s="201"/>
      <c r="G179" s="201"/>
      <c r="H179" s="163"/>
      <c r="I179" s="203"/>
      <c r="J179" s="203"/>
      <c r="K179" s="200"/>
      <c r="L179" s="200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  <c r="X179" s="200"/>
      <c r="Y179" s="200"/>
      <c r="Z179" s="200"/>
      <c r="AA179" s="200"/>
      <c r="AB179" s="200"/>
      <c r="AC179" s="200"/>
      <c r="AD179" s="200"/>
      <c r="AE179" s="200"/>
      <c r="AF179" s="200"/>
      <c r="AG179" s="200"/>
      <c r="AH179" s="200"/>
      <c r="AI179" s="200"/>
      <c r="AJ179" s="200"/>
      <c r="AK179" s="200"/>
      <c r="AL179" s="200"/>
      <c r="AM179" s="200"/>
      <c r="AN179" s="200"/>
      <c r="AO179" s="200"/>
      <c r="AP179" s="200"/>
      <c r="AQ179" s="200"/>
      <c r="AR179" s="200"/>
      <c r="AS179" s="200"/>
      <c r="AT179" s="200"/>
      <c r="AU179" s="200"/>
      <c r="AV179" s="200"/>
    </row>
    <row r="180" spans="1:48" s="153" customFormat="1" ht="22.5" outlineLevel="1">
      <c r="A180" s="165"/>
      <c r="B180" s="167"/>
      <c r="C180" s="171" t="s">
        <v>312</v>
      </c>
      <c r="D180" s="184"/>
      <c r="E180" s="201"/>
      <c r="F180" s="201"/>
      <c r="G180" s="201"/>
      <c r="H180" s="163"/>
      <c r="I180" s="203"/>
      <c r="J180" s="203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/>
      <c r="AF180" s="200"/>
      <c r="AG180" s="200"/>
      <c r="AH180" s="200"/>
      <c r="AI180" s="200"/>
      <c r="AJ180" s="200"/>
      <c r="AK180" s="200"/>
      <c r="AL180" s="200"/>
      <c r="AM180" s="200"/>
      <c r="AN180" s="200"/>
      <c r="AO180" s="200"/>
      <c r="AP180" s="200"/>
      <c r="AQ180" s="200"/>
      <c r="AR180" s="200"/>
      <c r="AS180" s="200"/>
      <c r="AT180" s="200"/>
      <c r="AU180" s="200"/>
      <c r="AV180" s="200"/>
    </row>
    <row r="181" spans="1:48" s="153" customFormat="1" ht="33.75" outlineLevel="1">
      <c r="A181" s="165"/>
      <c r="B181" s="167"/>
      <c r="C181" s="171" t="s">
        <v>313</v>
      </c>
      <c r="D181" s="184"/>
      <c r="E181" s="201"/>
      <c r="F181" s="201"/>
      <c r="G181" s="201"/>
      <c r="H181" s="163"/>
      <c r="I181" s="203"/>
      <c r="J181" s="203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0"/>
      <c r="AC181" s="200"/>
      <c r="AD181" s="200"/>
      <c r="AE181" s="200"/>
      <c r="AF181" s="200"/>
      <c r="AG181" s="200"/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  <c r="AR181" s="200"/>
      <c r="AS181" s="200"/>
      <c r="AT181" s="200"/>
      <c r="AU181" s="200"/>
      <c r="AV181" s="200"/>
    </row>
    <row r="182" spans="1:48" s="153" customFormat="1" ht="45" outlineLevel="1">
      <c r="A182" s="165"/>
      <c r="B182" s="167"/>
      <c r="C182" s="171" t="s">
        <v>314</v>
      </c>
      <c r="D182" s="184"/>
      <c r="E182" s="201"/>
      <c r="F182" s="201"/>
      <c r="G182" s="201"/>
      <c r="H182" s="163"/>
      <c r="I182" s="203"/>
      <c r="J182" s="203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  <c r="X182" s="200"/>
      <c r="Y182" s="200"/>
      <c r="Z182" s="200"/>
      <c r="AA182" s="200"/>
      <c r="AB182" s="200"/>
      <c r="AC182" s="200"/>
      <c r="AD182" s="200"/>
      <c r="AE182" s="200"/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</row>
    <row r="183" spans="1:48" s="153" customFormat="1" outlineLevel="1">
      <c r="A183" s="165"/>
      <c r="B183" s="167" t="s">
        <v>299</v>
      </c>
      <c r="C183" s="321" t="s">
        <v>73</v>
      </c>
      <c r="D183" s="184" t="s">
        <v>299</v>
      </c>
      <c r="E183" s="201"/>
      <c r="F183" s="201"/>
      <c r="G183" s="201"/>
      <c r="H183" s="163"/>
      <c r="I183" s="203"/>
      <c r="J183" s="203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  <c r="X183" s="200"/>
      <c r="Y183" s="200"/>
      <c r="Z183" s="200"/>
      <c r="AA183" s="200"/>
      <c r="AB183" s="200"/>
      <c r="AC183" s="200"/>
      <c r="AD183" s="200"/>
      <c r="AE183" s="200"/>
      <c r="AF183" s="200"/>
      <c r="AG183" s="200"/>
      <c r="AH183" s="200"/>
      <c r="AI183" s="200"/>
      <c r="AJ183" s="200"/>
      <c r="AK183" s="200"/>
      <c r="AL183" s="200"/>
      <c r="AM183" s="200"/>
      <c r="AN183" s="200"/>
      <c r="AO183" s="200"/>
      <c r="AP183" s="200"/>
      <c r="AQ183" s="200"/>
      <c r="AR183" s="200"/>
      <c r="AS183" s="200"/>
      <c r="AT183" s="200"/>
      <c r="AU183" s="200"/>
      <c r="AV183" s="200"/>
    </row>
    <row r="184" spans="1:48" s="153" customFormat="1" outlineLevel="1">
      <c r="A184" s="165"/>
      <c r="B184" s="167" t="s">
        <v>299</v>
      </c>
      <c r="C184" s="171" t="s">
        <v>532</v>
      </c>
      <c r="D184" s="184" t="s">
        <v>299</v>
      </c>
      <c r="E184" s="201"/>
      <c r="F184" s="201"/>
      <c r="G184" s="201"/>
      <c r="H184" s="163"/>
      <c r="I184" s="203"/>
      <c r="J184" s="203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200"/>
      <c r="Z184" s="200"/>
      <c r="AA184" s="200"/>
      <c r="AB184" s="200"/>
      <c r="AC184" s="200"/>
      <c r="AD184" s="200"/>
      <c r="AE184" s="200"/>
      <c r="AF184" s="200"/>
      <c r="AG184" s="200"/>
      <c r="AH184" s="200"/>
      <c r="AI184" s="200"/>
      <c r="AJ184" s="200"/>
      <c r="AK184" s="200"/>
      <c r="AL184" s="200"/>
      <c r="AM184" s="200"/>
      <c r="AN184" s="200"/>
      <c r="AO184" s="200"/>
      <c r="AP184" s="200"/>
      <c r="AQ184" s="200"/>
      <c r="AR184" s="200"/>
      <c r="AS184" s="200"/>
      <c r="AT184" s="200"/>
      <c r="AU184" s="200"/>
      <c r="AV184" s="200"/>
    </row>
    <row r="185" spans="1:48" s="153" customFormat="1" ht="22.5" outlineLevel="1">
      <c r="A185" s="165">
        <v>76</v>
      </c>
      <c r="B185" s="167" t="s">
        <v>46</v>
      </c>
      <c r="C185" s="171" t="s">
        <v>533</v>
      </c>
      <c r="D185" s="184" t="s">
        <v>96</v>
      </c>
      <c r="E185" s="201">
        <v>1</v>
      </c>
      <c r="F185" s="201"/>
      <c r="G185" s="201">
        <f>F185*E185</f>
        <v>0</v>
      </c>
      <c r="H185" s="163" t="s">
        <v>304</v>
      </c>
      <c r="I185" s="203" t="s">
        <v>308</v>
      </c>
      <c r="J185" s="203" t="s">
        <v>309</v>
      </c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  <c r="X185" s="200"/>
      <c r="Y185" s="200"/>
      <c r="Z185" s="200"/>
      <c r="AA185" s="200"/>
      <c r="AB185" s="200"/>
      <c r="AC185" s="200"/>
      <c r="AD185" s="200"/>
      <c r="AE185" s="200"/>
      <c r="AF185" s="200"/>
      <c r="AG185" s="200"/>
      <c r="AH185" s="200"/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</row>
    <row r="186" spans="1:48" s="153" customFormat="1" outlineLevel="1">
      <c r="A186" s="165"/>
      <c r="B186" s="167" t="s">
        <v>299</v>
      </c>
      <c r="C186" s="171" t="s">
        <v>326</v>
      </c>
      <c r="D186" s="184" t="s">
        <v>299</v>
      </c>
      <c r="E186" s="201"/>
      <c r="F186" s="201"/>
      <c r="G186" s="201">
        <f t="shared" ref="G186:G220" si="1">F186*E186</f>
        <v>0</v>
      </c>
      <c r="H186" s="163"/>
      <c r="I186" s="203"/>
      <c r="J186" s="203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200"/>
      <c r="Z186" s="200"/>
      <c r="AA186" s="200"/>
      <c r="AB186" s="200"/>
      <c r="AC186" s="200"/>
      <c r="AD186" s="200"/>
      <c r="AE186" s="200"/>
      <c r="AF186" s="200"/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</row>
    <row r="187" spans="1:48" s="153" customFormat="1" outlineLevel="1">
      <c r="A187" s="165">
        <v>77</v>
      </c>
      <c r="B187" s="167" t="s">
        <v>48</v>
      </c>
      <c r="C187" s="171" t="s">
        <v>328</v>
      </c>
      <c r="D187" s="184" t="s">
        <v>124</v>
      </c>
      <c r="E187" s="201">
        <v>80</v>
      </c>
      <c r="F187" s="201"/>
      <c r="G187" s="201">
        <f t="shared" si="1"/>
        <v>0</v>
      </c>
      <c r="H187" s="163" t="s">
        <v>304</v>
      </c>
      <c r="I187" s="203" t="s">
        <v>308</v>
      </c>
      <c r="J187" s="203" t="s">
        <v>309</v>
      </c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0"/>
      <c r="W187" s="200"/>
      <c r="X187" s="200"/>
      <c r="Y187" s="200"/>
      <c r="Z187" s="200"/>
      <c r="AA187" s="200"/>
      <c r="AB187" s="200"/>
      <c r="AC187" s="200"/>
      <c r="AD187" s="200"/>
      <c r="AE187" s="200"/>
      <c r="AF187" s="200"/>
      <c r="AG187" s="200"/>
      <c r="AH187" s="200"/>
      <c r="AI187" s="200"/>
      <c r="AJ187" s="200"/>
      <c r="AK187" s="200"/>
      <c r="AL187" s="200"/>
      <c r="AM187" s="200"/>
      <c r="AN187" s="200"/>
      <c r="AO187" s="200"/>
      <c r="AP187" s="200"/>
      <c r="AQ187" s="200"/>
      <c r="AR187" s="200"/>
      <c r="AS187" s="200"/>
      <c r="AT187" s="200"/>
      <c r="AU187" s="200"/>
      <c r="AV187" s="200"/>
    </row>
    <row r="188" spans="1:48" s="153" customFormat="1" outlineLevel="1">
      <c r="A188" s="165"/>
      <c r="B188" s="167" t="s">
        <v>299</v>
      </c>
      <c r="C188" s="171" t="s">
        <v>330</v>
      </c>
      <c r="D188" s="184" t="s">
        <v>299</v>
      </c>
      <c r="E188" s="201"/>
      <c r="F188" s="201"/>
      <c r="G188" s="201">
        <f t="shared" si="1"/>
        <v>0</v>
      </c>
      <c r="H188" s="163"/>
      <c r="I188" s="203"/>
      <c r="J188" s="203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200"/>
      <c r="Z188" s="200"/>
      <c r="AA188" s="200"/>
      <c r="AB188" s="200"/>
      <c r="AC188" s="200"/>
      <c r="AD188" s="200"/>
      <c r="AE188" s="200"/>
      <c r="AF188" s="200"/>
      <c r="AG188" s="200"/>
      <c r="AH188" s="200"/>
      <c r="AI188" s="200"/>
      <c r="AJ188" s="200"/>
      <c r="AK188" s="200"/>
      <c r="AL188" s="200"/>
      <c r="AM188" s="200"/>
      <c r="AN188" s="200"/>
      <c r="AO188" s="200"/>
      <c r="AP188" s="200"/>
      <c r="AQ188" s="200"/>
      <c r="AR188" s="200"/>
      <c r="AS188" s="200"/>
      <c r="AT188" s="200"/>
      <c r="AU188" s="200"/>
      <c r="AV188" s="200"/>
    </row>
    <row r="189" spans="1:48" s="153" customFormat="1" outlineLevel="1">
      <c r="A189" s="165">
        <v>78</v>
      </c>
      <c r="B189" s="167" t="s">
        <v>50</v>
      </c>
      <c r="C189" s="171" t="s">
        <v>332</v>
      </c>
      <c r="D189" s="184" t="s">
        <v>124</v>
      </c>
      <c r="E189" s="201">
        <v>40</v>
      </c>
      <c r="F189" s="201"/>
      <c r="G189" s="201">
        <f t="shared" si="1"/>
        <v>0</v>
      </c>
      <c r="H189" s="163" t="s">
        <v>304</v>
      </c>
      <c r="I189" s="203" t="s">
        <v>308</v>
      </c>
      <c r="J189" s="203" t="s">
        <v>309</v>
      </c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  <c r="X189" s="200"/>
      <c r="Y189" s="200"/>
      <c r="Z189" s="200"/>
      <c r="AA189" s="200"/>
      <c r="AB189" s="200"/>
      <c r="AC189" s="200"/>
      <c r="AD189" s="200"/>
      <c r="AE189" s="200"/>
      <c r="AF189" s="200"/>
      <c r="AG189" s="200"/>
      <c r="AH189" s="200"/>
      <c r="AI189" s="200"/>
      <c r="AJ189" s="200"/>
      <c r="AK189" s="200"/>
      <c r="AL189" s="200"/>
      <c r="AM189" s="200"/>
      <c r="AN189" s="200"/>
      <c r="AO189" s="200"/>
      <c r="AP189" s="200"/>
      <c r="AQ189" s="200"/>
      <c r="AR189" s="200"/>
      <c r="AS189" s="200"/>
      <c r="AT189" s="200"/>
      <c r="AU189" s="200"/>
      <c r="AV189" s="200"/>
    </row>
    <row r="190" spans="1:48" s="153" customFormat="1" outlineLevel="1">
      <c r="A190" s="165"/>
      <c r="B190" s="167" t="s">
        <v>299</v>
      </c>
      <c r="C190" s="171" t="s">
        <v>333</v>
      </c>
      <c r="D190" s="184" t="s">
        <v>299</v>
      </c>
      <c r="E190" s="201"/>
      <c r="F190" s="201"/>
      <c r="G190" s="201">
        <f t="shared" si="1"/>
        <v>0</v>
      </c>
      <c r="H190" s="163"/>
      <c r="I190" s="203"/>
      <c r="J190" s="203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200"/>
      <c r="Z190" s="200"/>
      <c r="AA190" s="200"/>
      <c r="AB190" s="200"/>
      <c r="AC190" s="200"/>
      <c r="AD190" s="200"/>
      <c r="AE190" s="200"/>
      <c r="AF190" s="200"/>
      <c r="AG190" s="200"/>
      <c r="AH190" s="200"/>
      <c r="AI190" s="200"/>
      <c r="AJ190" s="200"/>
      <c r="AK190" s="200"/>
      <c r="AL190" s="200"/>
      <c r="AM190" s="200"/>
      <c r="AN190" s="200"/>
      <c r="AO190" s="200"/>
      <c r="AP190" s="200"/>
      <c r="AQ190" s="200"/>
      <c r="AR190" s="200"/>
      <c r="AS190" s="200"/>
      <c r="AT190" s="200"/>
      <c r="AU190" s="200"/>
      <c r="AV190" s="200"/>
    </row>
    <row r="191" spans="1:48" s="153" customFormat="1" outlineLevel="1">
      <c r="A191" s="165">
        <v>79</v>
      </c>
      <c r="B191" s="167" t="s">
        <v>315</v>
      </c>
      <c r="C191" s="171" t="s">
        <v>335</v>
      </c>
      <c r="D191" s="184" t="s">
        <v>96</v>
      </c>
      <c r="E191" s="201">
        <v>1</v>
      </c>
      <c r="F191" s="201"/>
      <c r="G191" s="201">
        <f t="shared" si="1"/>
        <v>0</v>
      </c>
      <c r="H191" s="163" t="s">
        <v>304</v>
      </c>
      <c r="I191" s="203" t="s">
        <v>308</v>
      </c>
      <c r="J191" s="203" t="s">
        <v>309</v>
      </c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  <c r="X191" s="200"/>
      <c r="Y191" s="200"/>
      <c r="Z191" s="200"/>
      <c r="AA191" s="200"/>
      <c r="AB191" s="200"/>
      <c r="AC191" s="200"/>
      <c r="AD191" s="200"/>
      <c r="AE191" s="200"/>
      <c r="AF191" s="200"/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</row>
    <row r="192" spans="1:48" s="153" customFormat="1" outlineLevel="1">
      <c r="A192" s="165">
        <v>80</v>
      </c>
      <c r="B192" s="167" t="s">
        <v>52</v>
      </c>
      <c r="C192" s="171" t="s">
        <v>337</v>
      </c>
      <c r="D192" s="184" t="s">
        <v>96</v>
      </c>
      <c r="E192" s="201">
        <v>2</v>
      </c>
      <c r="F192" s="201"/>
      <c r="G192" s="201">
        <f t="shared" si="1"/>
        <v>0</v>
      </c>
      <c r="H192" s="163" t="s">
        <v>304</v>
      </c>
      <c r="I192" s="203" t="s">
        <v>308</v>
      </c>
      <c r="J192" s="203" t="s">
        <v>309</v>
      </c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  <c r="X192" s="200"/>
      <c r="Y192" s="200"/>
      <c r="Z192" s="200"/>
      <c r="AA192" s="200"/>
      <c r="AB192" s="200"/>
      <c r="AC192" s="200"/>
      <c r="AD192" s="200"/>
      <c r="AE192" s="200"/>
      <c r="AF192" s="200"/>
      <c r="AG192" s="200"/>
      <c r="AH192" s="200"/>
      <c r="AI192" s="200"/>
      <c r="AJ192" s="200"/>
      <c r="AK192" s="200"/>
      <c r="AL192" s="200"/>
      <c r="AM192" s="200"/>
      <c r="AN192" s="200"/>
      <c r="AO192" s="200"/>
      <c r="AP192" s="200"/>
      <c r="AQ192" s="200"/>
      <c r="AR192" s="200"/>
      <c r="AS192" s="200"/>
      <c r="AT192" s="200"/>
      <c r="AU192" s="200"/>
      <c r="AV192" s="200"/>
    </row>
    <row r="193" spans="1:48" s="153" customFormat="1" outlineLevel="1">
      <c r="A193" s="165">
        <v>81</v>
      </c>
      <c r="B193" s="167" t="s">
        <v>317</v>
      </c>
      <c r="C193" s="171" t="s">
        <v>339</v>
      </c>
      <c r="D193" s="184" t="s">
        <v>96</v>
      </c>
      <c r="E193" s="201">
        <v>2</v>
      </c>
      <c r="F193" s="201"/>
      <c r="G193" s="201">
        <f t="shared" si="1"/>
        <v>0</v>
      </c>
      <c r="H193" s="163" t="s">
        <v>304</v>
      </c>
      <c r="I193" s="203" t="s">
        <v>308</v>
      </c>
      <c r="J193" s="203" t="s">
        <v>309</v>
      </c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  <c r="X193" s="200"/>
      <c r="Y193" s="200"/>
      <c r="Z193" s="200"/>
      <c r="AA193" s="200"/>
      <c r="AB193" s="200"/>
      <c r="AC193" s="200"/>
      <c r="AD193" s="200"/>
      <c r="AE193" s="200"/>
      <c r="AF193" s="200"/>
      <c r="AG193" s="200"/>
      <c r="AH193" s="200"/>
      <c r="AI193" s="200"/>
      <c r="AJ193" s="200"/>
      <c r="AK193" s="200"/>
      <c r="AL193" s="200"/>
      <c r="AM193" s="200"/>
      <c r="AN193" s="200"/>
      <c r="AO193" s="200"/>
      <c r="AP193" s="200"/>
      <c r="AQ193" s="200"/>
      <c r="AR193" s="200"/>
      <c r="AS193" s="200"/>
      <c r="AT193" s="200"/>
      <c r="AU193" s="200"/>
      <c r="AV193" s="200"/>
    </row>
    <row r="194" spans="1:48" s="153" customFormat="1" outlineLevel="1">
      <c r="A194" s="165">
        <v>82</v>
      </c>
      <c r="B194" s="167" t="s">
        <v>318</v>
      </c>
      <c r="C194" s="171" t="s">
        <v>341</v>
      </c>
      <c r="D194" s="184" t="s">
        <v>96</v>
      </c>
      <c r="E194" s="201">
        <v>1</v>
      </c>
      <c r="F194" s="201"/>
      <c r="G194" s="201">
        <f t="shared" si="1"/>
        <v>0</v>
      </c>
      <c r="H194" s="163" t="s">
        <v>304</v>
      </c>
      <c r="I194" s="203" t="s">
        <v>308</v>
      </c>
      <c r="J194" s="203" t="s">
        <v>309</v>
      </c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200"/>
      <c r="Z194" s="200"/>
      <c r="AA194" s="200"/>
      <c r="AB194" s="200"/>
      <c r="AC194" s="200"/>
      <c r="AD194" s="200"/>
      <c r="AE194" s="200"/>
      <c r="AF194" s="200"/>
      <c r="AG194" s="200"/>
      <c r="AH194" s="200"/>
      <c r="AI194" s="200"/>
      <c r="AJ194" s="200"/>
      <c r="AK194" s="200"/>
      <c r="AL194" s="200"/>
      <c r="AM194" s="200"/>
      <c r="AN194" s="200"/>
      <c r="AO194" s="200"/>
      <c r="AP194" s="200"/>
      <c r="AQ194" s="200"/>
      <c r="AR194" s="200"/>
      <c r="AS194" s="200"/>
      <c r="AT194" s="200"/>
      <c r="AU194" s="200"/>
      <c r="AV194" s="200"/>
    </row>
    <row r="195" spans="1:48" s="153" customFormat="1" outlineLevel="1">
      <c r="A195" s="165">
        <v>83</v>
      </c>
      <c r="B195" s="167" t="s">
        <v>319</v>
      </c>
      <c r="C195" s="171" t="s">
        <v>343</v>
      </c>
      <c r="D195" s="184" t="s">
        <v>96</v>
      </c>
      <c r="E195" s="201">
        <v>2</v>
      </c>
      <c r="F195" s="201"/>
      <c r="G195" s="201">
        <f t="shared" si="1"/>
        <v>0</v>
      </c>
      <c r="H195" s="163" t="s">
        <v>304</v>
      </c>
      <c r="I195" s="203" t="s">
        <v>308</v>
      </c>
      <c r="J195" s="203" t="s">
        <v>309</v>
      </c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200"/>
      <c r="Z195" s="200"/>
      <c r="AA195" s="200"/>
      <c r="AB195" s="200"/>
      <c r="AC195" s="200"/>
      <c r="AD195" s="200"/>
      <c r="AE195" s="200"/>
      <c r="AF195" s="200"/>
      <c r="AG195" s="200"/>
      <c r="AH195" s="200"/>
      <c r="AI195" s="200"/>
      <c r="AJ195" s="200"/>
      <c r="AK195" s="200"/>
      <c r="AL195" s="200"/>
      <c r="AM195" s="200"/>
      <c r="AN195" s="200"/>
      <c r="AO195" s="200"/>
      <c r="AP195" s="200"/>
      <c r="AQ195" s="200"/>
      <c r="AR195" s="200"/>
      <c r="AS195" s="200"/>
      <c r="AT195" s="200"/>
      <c r="AU195" s="200"/>
      <c r="AV195" s="200"/>
    </row>
    <row r="196" spans="1:48" s="153" customFormat="1" outlineLevel="1">
      <c r="A196" s="165"/>
      <c r="B196" s="167" t="s">
        <v>299</v>
      </c>
      <c r="C196" s="171" t="s">
        <v>344</v>
      </c>
      <c r="D196" s="184" t="s">
        <v>299</v>
      </c>
      <c r="E196" s="201"/>
      <c r="F196" s="201"/>
      <c r="G196" s="201">
        <f t="shared" si="1"/>
        <v>0</v>
      </c>
      <c r="H196" s="163"/>
      <c r="I196" s="203"/>
      <c r="J196" s="203"/>
      <c r="K196" s="200"/>
      <c r="L196" s="200"/>
      <c r="M196" s="200"/>
      <c r="N196" s="200"/>
      <c r="O196" s="200"/>
      <c r="P196" s="200"/>
      <c r="Q196" s="200"/>
      <c r="R196" s="200"/>
      <c r="S196" s="200"/>
      <c r="T196" s="200"/>
      <c r="U196" s="200"/>
      <c r="V196" s="200"/>
      <c r="W196" s="200"/>
      <c r="X196" s="200"/>
      <c r="Y196" s="200"/>
      <c r="Z196" s="200"/>
      <c r="AA196" s="200"/>
      <c r="AB196" s="200"/>
      <c r="AC196" s="200"/>
      <c r="AD196" s="200"/>
      <c r="AE196" s="200"/>
      <c r="AF196" s="200"/>
      <c r="AG196" s="200"/>
      <c r="AH196" s="200"/>
      <c r="AI196" s="200"/>
      <c r="AJ196" s="200"/>
      <c r="AK196" s="200"/>
      <c r="AL196" s="200"/>
      <c r="AM196" s="200"/>
      <c r="AN196" s="200"/>
      <c r="AO196" s="200"/>
      <c r="AP196" s="200"/>
      <c r="AQ196" s="200"/>
      <c r="AR196" s="200"/>
      <c r="AS196" s="200"/>
      <c r="AT196" s="200"/>
      <c r="AU196" s="200"/>
      <c r="AV196" s="200"/>
    </row>
    <row r="197" spans="1:48" s="153" customFormat="1" outlineLevel="1">
      <c r="A197" s="165">
        <v>84</v>
      </c>
      <c r="B197" s="167" t="s">
        <v>320</v>
      </c>
      <c r="C197" s="171" t="s">
        <v>346</v>
      </c>
      <c r="D197" s="184" t="s">
        <v>96</v>
      </c>
      <c r="E197" s="201">
        <v>6</v>
      </c>
      <c r="F197" s="201"/>
      <c r="G197" s="201">
        <f t="shared" si="1"/>
        <v>0</v>
      </c>
      <c r="H197" s="163" t="s">
        <v>304</v>
      </c>
      <c r="I197" s="203" t="s">
        <v>308</v>
      </c>
      <c r="J197" s="203" t="s">
        <v>309</v>
      </c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  <c r="X197" s="200"/>
      <c r="Y197" s="200"/>
      <c r="Z197" s="200"/>
      <c r="AA197" s="200"/>
      <c r="AB197" s="200"/>
      <c r="AC197" s="200"/>
      <c r="AD197" s="200"/>
      <c r="AE197" s="200"/>
      <c r="AF197" s="200"/>
      <c r="AG197" s="200"/>
      <c r="AH197" s="200"/>
      <c r="AI197" s="200"/>
      <c r="AJ197" s="200"/>
      <c r="AK197" s="200"/>
      <c r="AL197" s="200"/>
      <c r="AM197" s="200"/>
      <c r="AN197" s="200"/>
      <c r="AO197" s="200"/>
      <c r="AP197" s="200"/>
      <c r="AQ197" s="200"/>
      <c r="AR197" s="200"/>
      <c r="AS197" s="200"/>
      <c r="AT197" s="200"/>
      <c r="AU197" s="200"/>
      <c r="AV197" s="200"/>
    </row>
    <row r="198" spans="1:48" s="153" customFormat="1" outlineLevel="1">
      <c r="A198" s="165"/>
      <c r="B198" s="167" t="s">
        <v>299</v>
      </c>
      <c r="C198" s="171" t="s">
        <v>348</v>
      </c>
      <c r="D198" s="184" t="s">
        <v>299</v>
      </c>
      <c r="E198" s="201"/>
      <c r="F198" s="201"/>
      <c r="G198" s="201">
        <f t="shared" si="1"/>
        <v>0</v>
      </c>
      <c r="H198" s="163"/>
      <c r="I198" s="203"/>
      <c r="J198" s="203"/>
      <c r="K198" s="200"/>
      <c r="L198" s="200"/>
      <c r="M198" s="200"/>
      <c r="N198" s="200"/>
      <c r="O198" s="200"/>
      <c r="P198" s="200"/>
      <c r="Q198" s="200"/>
      <c r="R198" s="200"/>
      <c r="S198" s="200"/>
      <c r="T198" s="200"/>
      <c r="U198" s="200"/>
      <c r="V198" s="200"/>
      <c r="W198" s="200"/>
      <c r="X198" s="200"/>
      <c r="Y198" s="200"/>
      <c r="Z198" s="200"/>
      <c r="AA198" s="200"/>
      <c r="AB198" s="200"/>
      <c r="AC198" s="200"/>
      <c r="AD198" s="200"/>
      <c r="AE198" s="200"/>
      <c r="AF198" s="200"/>
      <c r="AG198" s="200"/>
      <c r="AH198" s="200"/>
      <c r="AI198" s="200"/>
      <c r="AJ198" s="200"/>
      <c r="AK198" s="200"/>
      <c r="AL198" s="200"/>
      <c r="AM198" s="200"/>
      <c r="AN198" s="200"/>
      <c r="AO198" s="200"/>
      <c r="AP198" s="200"/>
      <c r="AQ198" s="200"/>
      <c r="AR198" s="200"/>
      <c r="AS198" s="200"/>
      <c r="AT198" s="200"/>
      <c r="AU198" s="200"/>
      <c r="AV198" s="200"/>
    </row>
    <row r="199" spans="1:48" s="153" customFormat="1" outlineLevel="1">
      <c r="A199" s="165">
        <v>85</v>
      </c>
      <c r="B199" s="167" t="s">
        <v>321</v>
      </c>
      <c r="C199" s="171" t="s">
        <v>349</v>
      </c>
      <c r="D199" s="184" t="s">
        <v>96</v>
      </c>
      <c r="E199" s="201">
        <v>10</v>
      </c>
      <c r="F199" s="201"/>
      <c r="G199" s="201">
        <f t="shared" si="1"/>
        <v>0</v>
      </c>
      <c r="H199" s="163" t="s">
        <v>304</v>
      </c>
      <c r="I199" s="203" t="s">
        <v>308</v>
      </c>
      <c r="J199" s="203" t="s">
        <v>309</v>
      </c>
      <c r="K199" s="200"/>
      <c r="L199" s="200"/>
      <c r="M199" s="200"/>
      <c r="N199" s="200"/>
      <c r="O199" s="200"/>
      <c r="P199" s="200"/>
      <c r="Q199" s="200"/>
      <c r="R199" s="200"/>
      <c r="S199" s="200"/>
      <c r="T199" s="200"/>
      <c r="U199" s="200"/>
      <c r="V199" s="200"/>
      <c r="W199" s="200"/>
      <c r="X199" s="200"/>
      <c r="Y199" s="200"/>
      <c r="Z199" s="200"/>
      <c r="AA199" s="200"/>
      <c r="AB199" s="200"/>
      <c r="AC199" s="200"/>
      <c r="AD199" s="200"/>
      <c r="AE199" s="200"/>
      <c r="AF199" s="200"/>
      <c r="AG199" s="200"/>
      <c r="AH199" s="200"/>
      <c r="AI199" s="200"/>
      <c r="AJ199" s="200"/>
      <c r="AK199" s="200"/>
      <c r="AL199" s="200"/>
      <c r="AM199" s="200"/>
      <c r="AN199" s="200"/>
      <c r="AO199" s="200"/>
      <c r="AP199" s="200"/>
      <c r="AQ199" s="200"/>
      <c r="AR199" s="200"/>
      <c r="AS199" s="200"/>
      <c r="AT199" s="200"/>
      <c r="AU199" s="200"/>
      <c r="AV199" s="200"/>
    </row>
    <row r="200" spans="1:48" s="153" customFormat="1" outlineLevel="1">
      <c r="A200" s="165"/>
      <c r="B200" s="167" t="s">
        <v>299</v>
      </c>
      <c r="C200" s="171" t="s">
        <v>350</v>
      </c>
      <c r="D200" s="184" t="s">
        <v>299</v>
      </c>
      <c r="E200" s="201"/>
      <c r="F200" s="201"/>
      <c r="G200" s="201">
        <f t="shared" si="1"/>
        <v>0</v>
      </c>
      <c r="H200" s="163"/>
      <c r="I200" s="203"/>
      <c r="J200" s="203"/>
      <c r="K200" s="200"/>
      <c r="L200" s="200"/>
      <c r="M200" s="200"/>
      <c r="N200" s="200"/>
      <c r="O200" s="200"/>
      <c r="P200" s="200"/>
      <c r="Q200" s="200"/>
      <c r="R200" s="200"/>
      <c r="S200" s="200"/>
      <c r="T200" s="200"/>
      <c r="U200" s="200"/>
      <c r="V200" s="200"/>
      <c r="W200" s="200"/>
      <c r="X200" s="200"/>
      <c r="Y200" s="200"/>
      <c r="Z200" s="200"/>
      <c r="AA200" s="200"/>
      <c r="AB200" s="200"/>
      <c r="AC200" s="200"/>
      <c r="AD200" s="200"/>
      <c r="AE200" s="200"/>
      <c r="AF200" s="200"/>
      <c r="AG200" s="200"/>
      <c r="AH200" s="200"/>
      <c r="AI200" s="200"/>
      <c r="AJ200" s="200"/>
      <c r="AK200" s="200"/>
      <c r="AL200" s="200"/>
      <c r="AM200" s="200"/>
      <c r="AN200" s="200"/>
      <c r="AO200" s="200"/>
      <c r="AP200" s="200"/>
      <c r="AQ200" s="200"/>
      <c r="AR200" s="200"/>
      <c r="AS200" s="200"/>
      <c r="AT200" s="200"/>
      <c r="AU200" s="200"/>
      <c r="AV200" s="200"/>
    </row>
    <row r="201" spans="1:48" s="153" customFormat="1" outlineLevel="1">
      <c r="A201" s="165">
        <v>86</v>
      </c>
      <c r="B201" s="167" t="s">
        <v>322</v>
      </c>
      <c r="C201" s="171" t="s">
        <v>352</v>
      </c>
      <c r="D201" s="184" t="s">
        <v>96</v>
      </c>
      <c r="E201" s="201">
        <v>1</v>
      </c>
      <c r="F201" s="201"/>
      <c r="G201" s="201">
        <f t="shared" si="1"/>
        <v>0</v>
      </c>
      <c r="H201" s="163" t="s">
        <v>304</v>
      </c>
      <c r="I201" s="203" t="s">
        <v>308</v>
      </c>
      <c r="J201" s="203" t="s">
        <v>309</v>
      </c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0"/>
      <c r="W201" s="200"/>
      <c r="X201" s="200"/>
      <c r="Y201" s="200"/>
      <c r="Z201" s="200"/>
      <c r="AA201" s="200"/>
      <c r="AB201" s="200"/>
      <c r="AC201" s="200"/>
      <c r="AD201" s="200"/>
      <c r="AE201" s="200"/>
      <c r="AF201" s="200"/>
      <c r="AG201" s="200"/>
      <c r="AH201" s="200"/>
      <c r="AI201" s="200"/>
      <c r="AJ201" s="200"/>
      <c r="AK201" s="200"/>
      <c r="AL201" s="200"/>
      <c r="AM201" s="200"/>
      <c r="AN201" s="200"/>
      <c r="AO201" s="200"/>
      <c r="AP201" s="200"/>
      <c r="AQ201" s="200"/>
      <c r="AR201" s="200"/>
      <c r="AS201" s="200"/>
      <c r="AT201" s="200"/>
      <c r="AU201" s="200"/>
      <c r="AV201" s="200"/>
    </row>
    <row r="202" spans="1:48" s="153" customFormat="1" outlineLevel="1">
      <c r="A202" s="165"/>
      <c r="B202" s="167" t="s">
        <v>299</v>
      </c>
      <c r="C202" s="171" t="s">
        <v>353</v>
      </c>
      <c r="D202" s="184" t="s">
        <v>299</v>
      </c>
      <c r="E202" s="201"/>
      <c r="F202" s="201"/>
      <c r="G202" s="201">
        <f t="shared" si="1"/>
        <v>0</v>
      </c>
      <c r="H202" s="163"/>
      <c r="I202" s="203"/>
      <c r="J202" s="203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0"/>
      <c r="W202" s="200"/>
      <c r="X202" s="200"/>
      <c r="Y202" s="200"/>
      <c r="Z202" s="200"/>
      <c r="AA202" s="200"/>
      <c r="AB202" s="200"/>
      <c r="AC202" s="200"/>
      <c r="AD202" s="200"/>
      <c r="AE202" s="200"/>
      <c r="AF202" s="200"/>
      <c r="AG202" s="200"/>
      <c r="AH202" s="200"/>
      <c r="AI202" s="200"/>
      <c r="AJ202" s="200"/>
      <c r="AK202" s="200"/>
      <c r="AL202" s="200"/>
      <c r="AM202" s="200"/>
      <c r="AN202" s="200"/>
      <c r="AO202" s="200"/>
      <c r="AP202" s="200"/>
      <c r="AQ202" s="200"/>
      <c r="AR202" s="200"/>
      <c r="AS202" s="200"/>
      <c r="AT202" s="200"/>
      <c r="AU202" s="200"/>
      <c r="AV202" s="200"/>
    </row>
    <row r="203" spans="1:48" s="153" customFormat="1" outlineLevel="1">
      <c r="A203" s="165">
        <v>87</v>
      </c>
      <c r="B203" s="167" t="s">
        <v>323</v>
      </c>
      <c r="C203" s="171" t="s">
        <v>355</v>
      </c>
      <c r="D203" s="184" t="s">
        <v>96</v>
      </c>
      <c r="E203" s="201">
        <v>2</v>
      </c>
      <c r="F203" s="201"/>
      <c r="G203" s="201">
        <f t="shared" si="1"/>
        <v>0</v>
      </c>
      <c r="H203" s="163" t="s">
        <v>304</v>
      </c>
      <c r="I203" s="203" t="s">
        <v>308</v>
      </c>
      <c r="J203" s="203" t="s">
        <v>309</v>
      </c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0"/>
      <c r="W203" s="200"/>
      <c r="X203" s="200"/>
      <c r="Y203" s="200"/>
      <c r="Z203" s="200"/>
      <c r="AA203" s="200"/>
      <c r="AB203" s="200"/>
      <c r="AC203" s="200"/>
      <c r="AD203" s="200"/>
      <c r="AE203" s="200"/>
      <c r="AF203" s="200"/>
      <c r="AG203" s="200"/>
      <c r="AH203" s="200"/>
      <c r="AI203" s="200"/>
      <c r="AJ203" s="200"/>
      <c r="AK203" s="200"/>
      <c r="AL203" s="200"/>
      <c r="AM203" s="200"/>
      <c r="AN203" s="200"/>
      <c r="AO203" s="200"/>
      <c r="AP203" s="200"/>
      <c r="AQ203" s="200"/>
      <c r="AR203" s="200"/>
      <c r="AS203" s="200"/>
      <c r="AT203" s="200"/>
      <c r="AU203" s="200"/>
      <c r="AV203" s="200"/>
    </row>
    <row r="204" spans="1:48" s="153" customFormat="1" outlineLevel="1">
      <c r="A204" s="165">
        <v>88</v>
      </c>
      <c r="B204" s="167" t="s">
        <v>324</v>
      </c>
      <c r="C204" s="171" t="s">
        <v>357</v>
      </c>
      <c r="D204" s="184" t="s">
        <v>96</v>
      </c>
      <c r="E204" s="201">
        <v>1</v>
      </c>
      <c r="F204" s="201"/>
      <c r="G204" s="201">
        <f t="shared" si="1"/>
        <v>0</v>
      </c>
      <c r="H204" s="163" t="s">
        <v>304</v>
      </c>
      <c r="I204" s="203" t="s">
        <v>308</v>
      </c>
      <c r="J204" s="203" t="s">
        <v>309</v>
      </c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  <c r="X204" s="200"/>
      <c r="Y204" s="200"/>
      <c r="Z204" s="200"/>
      <c r="AA204" s="200"/>
      <c r="AB204" s="200"/>
      <c r="AC204" s="200"/>
      <c r="AD204" s="200"/>
      <c r="AE204" s="200"/>
      <c r="AF204" s="200"/>
      <c r="AG204" s="200"/>
      <c r="AH204" s="200"/>
      <c r="AI204" s="200"/>
      <c r="AJ204" s="200"/>
      <c r="AK204" s="200"/>
      <c r="AL204" s="200"/>
      <c r="AM204" s="200"/>
      <c r="AN204" s="200"/>
      <c r="AO204" s="200"/>
      <c r="AP204" s="200"/>
      <c r="AQ204" s="200"/>
      <c r="AR204" s="200"/>
      <c r="AS204" s="200"/>
      <c r="AT204" s="200"/>
      <c r="AU204" s="200"/>
      <c r="AV204" s="200"/>
    </row>
    <row r="205" spans="1:48" s="153" customFormat="1" outlineLevel="1">
      <c r="A205" s="165"/>
      <c r="B205" s="167" t="s">
        <v>299</v>
      </c>
      <c r="C205" s="171" t="s">
        <v>359</v>
      </c>
      <c r="D205" s="184" t="s">
        <v>299</v>
      </c>
      <c r="E205" s="201"/>
      <c r="F205" s="201"/>
      <c r="G205" s="201">
        <f t="shared" si="1"/>
        <v>0</v>
      </c>
      <c r="H205" s="163"/>
      <c r="I205" s="203"/>
      <c r="J205" s="203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  <c r="X205" s="200"/>
      <c r="Y205" s="200"/>
      <c r="Z205" s="200"/>
      <c r="AA205" s="200"/>
      <c r="AB205" s="200"/>
      <c r="AC205" s="200"/>
      <c r="AD205" s="200"/>
      <c r="AE205" s="200"/>
      <c r="AF205" s="200"/>
      <c r="AG205" s="200"/>
      <c r="AH205" s="200"/>
      <c r="AI205" s="200"/>
      <c r="AJ205" s="200"/>
      <c r="AK205" s="200"/>
      <c r="AL205" s="200"/>
      <c r="AM205" s="200"/>
      <c r="AN205" s="200"/>
      <c r="AO205" s="200"/>
      <c r="AP205" s="200"/>
      <c r="AQ205" s="200"/>
      <c r="AR205" s="200"/>
      <c r="AS205" s="200"/>
      <c r="AT205" s="200"/>
      <c r="AU205" s="200"/>
      <c r="AV205" s="200"/>
    </row>
    <row r="206" spans="1:48" s="153" customFormat="1" outlineLevel="1">
      <c r="A206" s="165">
        <v>89</v>
      </c>
      <c r="B206" s="167" t="s">
        <v>325</v>
      </c>
      <c r="C206" s="171" t="s">
        <v>361</v>
      </c>
      <c r="D206" s="184" t="s">
        <v>96</v>
      </c>
      <c r="E206" s="201">
        <v>5</v>
      </c>
      <c r="F206" s="201"/>
      <c r="G206" s="201">
        <f t="shared" si="1"/>
        <v>0</v>
      </c>
      <c r="H206" s="163" t="s">
        <v>304</v>
      </c>
      <c r="I206" s="203" t="s">
        <v>308</v>
      </c>
      <c r="J206" s="203" t="s">
        <v>309</v>
      </c>
      <c r="K206" s="200"/>
      <c r="L206" s="200"/>
      <c r="M206" s="200"/>
      <c r="N206" s="200"/>
      <c r="O206" s="200"/>
      <c r="P206" s="200"/>
      <c r="Q206" s="200"/>
      <c r="R206" s="200"/>
      <c r="S206" s="200"/>
      <c r="T206" s="200"/>
      <c r="U206" s="200"/>
      <c r="V206" s="200"/>
      <c r="W206" s="200"/>
      <c r="X206" s="200"/>
      <c r="Y206" s="200"/>
      <c r="Z206" s="200"/>
      <c r="AA206" s="200"/>
      <c r="AB206" s="200"/>
      <c r="AC206" s="200"/>
      <c r="AD206" s="200"/>
      <c r="AE206" s="200"/>
      <c r="AF206" s="200"/>
      <c r="AG206" s="200"/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  <c r="AR206" s="200"/>
      <c r="AS206" s="200"/>
      <c r="AT206" s="200"/>
      <c r="AU206" s="200"/>
      <c r="AV206" s="200"/>
    </row>
    <row r="207" spans="1:48" s="153" customFormat="1" outlineLevel="1">
      <c r="A207" s="165">
        <v>90</v>
      </c>
      <c r="B207" s="167" t="s">
        <v>327</v>
      </c>
      <c r="C207" s="171" t="s">
        <v>363</v>
      </c>
      <c r="D207" s="184" t="s">
        <v>128</v>
      </c>
      <c r="E207" s="201">
        <v>2</v>
      </c>
      <c r="F207" s="201"/>
      <c r="G207" s="201">
        <f t="shared" si="1"/>
        <v>0</v>
      </c>
      <c r="H207" s="163" t="s">
        <v>304</v>
      </c>
      <c r="I207" s="203" t="s">
        <v>308</v>
      </c>
      <c r="J207" s="203" t="s">
        <v>309</v>
      </c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0"/>
      <c r="W207" s="200"/>
      <c r="X207" s="200"/>
      <c r="Y207" s="200"/>
      <c r="Z207" s="200"/>
      <c r="AA207" s="200"/>
      <c r="AB207" s="200"/>
      <c r="AC207" s="200"/>
      <c r="AD207" s="200"/>
      <c r="AE207" s="200"/>
      <c r="AF207" s="200"/>
      <c r="AG207" s="200"/>
      <c r="AH207" s="200"/>
      <c r="AI207" s="200"/>
      <c r="AJ207" s="200"/>
      <c r="AK207" s="200"/>
      <c r="AL207" s="200"/>
      <c r="AM207" s="200"/>
      <c r="AN207" s="200"/>
      <c r="AO207" s="200"/>
      <c r="AP207" s="200"/>
      <c r="AQ207" s="200"/>
      <c r="AR207" s="200"/>
      <c r="AS207" s="200"/>
      <c r="AT207" s="200"/>
      <c r="AU207" s="200"/>
      <c r="AV207" s="200"/>
    </row>
    <row r="208" spans="1:48" s="153" customFormat="1" outlineLevel="1">
      <c r="A208" s="165"/>
      <c r="B208" s="167" t="s">
        <v>299</v>
      </c>
      <c r="C208" s="171" t="s">
        <v>367</v>
      </c>
      <c r="D208" s="184" t="s">
        <v>299</v>
      </c>
      <c r="E208" s="201"/>
      <c r="F208" s="201"/>
      <c r="G208" s="201">
        <f t="shared" si="1"/>
        <v>0</v>
      </c>
      <c r="H208" s="163"/>
      <c r="I208" s="203"/>
      <c r="J208" s="203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0"/>
      <c r="W208" s="200"/>
      <c r="X208" s="200"/>
      <c r="Y208" s="200"/>
      <c r="Z208" s="200"/>
      <c r="AA208" s="200"/>
      <c r="AB208" s="200"/>
      <c r="AC208" s="200"/>
      <c r="AD208" s="200"/>
      <c r="AE208" s="200"/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0"/>
      <c r="AS208" s="200"/>
      <c r="AT208" s="200"/>
      <c r="AU208" s="200"/>
      <c r="AV208" s="200"/>
    </row>
    <row r="209" spans="1:48" s="153" customFormat="1" outlineLevel="1">
      <c r="A209" s="165">
        <v>91</v>
      </c>
      <c r="B209" s="167" t="s">
        <v>329</v>
      </c>
      <c r="C209" s="171" t="s">
        <v>369</v>
      </c>
      <c r="D209" s="184" t="s">
        <v>124</v>
      </c>
      <c r="E209" s="201">
        <v>4</v>
      </c>
      <c r="F209" s="201"/>
      <c r="G209" s="201">
        <f t="shared" si="1"/>
        <v>0</v>
      </c>
      <c r="H209" s="163" t="s">
        <v>304</v>
      </c>
      <c r="I209" s="203" t="s">
        <v>308</v>
      </c>
      <c r="J209" s="203" t="s">
        <v>309</v>
      </c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0"/>
      <c r="V209" s="200"/>
      <c r="W209" s="200"/>
      <c r="X209" s="200"/>
      <c r="Y209" s="200"/>
      <c r="Z209" s="200"/>
      <c r="AA209" s="200"/>
      <c r="AB209" s="200"/>
      <c r="AC209" s="200"/>
      <c r="AD209" s="200"/>
      <c r="AE209" s="200"/>
      <c r="AF209" s="200"/>
      <c r="AG209" s="200"/>
      <c r="AH209" s="200"/>
      <c r="AI209" s="200"/>
      <c r="AJ209" s="200"/>
      <c r="AK209" s="200"/>
      <c r="AL209" s="200"/>
      <c r="AM209" s="200"/>
      <c r="AN209" s="200"/>
      <c r="AO209" s="200"/>
      <c r="AP209" s="200"/>
      <c r="AQ209" s="200"/>
      <c r="AR209" s="200"/>
      <c r="AS209" s="200"/>
      <c r="AT209" s="200"/>
      <c r="AU209" s="200"/>
      <c r="AV209" s="200"/>
    </row>
    <row r="210" spans="1:48" s="153" customFormat="1" outlineLevel="1">
      <c r="A210" s="165">
        <v>92</v>
      </c>
      <c r="B210" s="167" t="s">
        <v>331</v>
      </c>
      <c r="C210" s="171" t="s">
        <v>371</v>
      </c>
      <c r="D210" s="184" t="s">
        <v>128</v>
      </c>
      <c r="E210" s="201">
        <v>0.4</v>
      </c>
      <c r="F210" s="201"/>
      <c r="G210" s="201">
        <f t="shared" si="1"/>
        <v>0</v>
      </c>
      <c r="H210" s="163" t="s">
        <v>304</v>
      </c>
      <c r="I210" s="203" t="s">
        <v>308</v>
      </c>
      <c r="J210" s="203" t="s">
        <v>309</v>
      </c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0"/>
      <c r="V210" s="200"/>
      <c r="W210" s="200"/>
      <c r="X210" s="200"/>
      <c r="Y210" s="200"/>
      <c r="Z210" s="200"/>
      <c r="AA210" s="200"/>
      <c r="AB210" s="200"/>
      <c r="AC210" s="200"/>
      <c r="AD210" s="200"/>
      <c r="AE210" s="200"/>
      <c r="AF210" s="200"/>
      <c r="AG210" s="200"/>
      <c r="AH210" s="200"/>
      <c r="AI210" s="200"/>
      <c r="AJ210" s="200"/>
      <c r="AK210" s="200"/>
      <c r="AL210" s="200"/>
      <c r="AM210" s="200"/>
      <c r="AN210" s="200"/>
      <c r="AO210" s="200"/>
      <c r="AP210" s="200"/>
      <c r="AQ210" s="200"/>
      <c r="AR210" s="200"/>
      <c r="AS210" s="200"/>
      <c r="AT210" s="200"/>
      <c r="AU210" s="200"/>
      <c r="AV210" s="200"/>
    </row>
    <row r="211" spans="1:48" s="153" customFormat="1" outlineLevel="1">
      <c r="A211" s="165"/>
      <c r="B211" s="167" t="s">
        <v>299</v>
      </c>
      <c r="C211" s="171" t="s">
        <v>372</v>
      </c>
      <c r="D211" s="184" t="s">
        <v>299</v>
      </c>
      <c r="E211" s="201"/>
      <c r="F211" s="201"/>
      <c r="G211" s="201">
        <f t="shared" si="1"/>
        <v>0</v>
      </c>
      <c r="H211" s="163"/>
      <c r="I211" s="203"/>
      <c r="J211" s="203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  <c r="X211" s="200"/>
      <c r="Y211" s="200"/>
      <c r="Z211" s="200"/>
      <c r="AA211" s="200"/>
      <c r="AB211" s="200"/>
      <c r="AC211" s="200"/>
      <c r="AD211" s="200"/>
      <c r="AE211" s="200"/>
      <c r="AF211" s="200"/>
      <c r="AG211" s="200"/>
      <c r="AH211" s="200"/>
      <c r="AI211" s="200"/>
      <c r="AJ211" s="200"/>
      <c r="AK211" s="200"/>
      <c r="AL211" s="200"/>
      <c r="AM211" s="200"/>
      <c r="AN211" s="200"/>
      <c r="AO211" s="200"/>
      <c r="AP211" s="200"/>
      <c r="AQ211" s="200"/>
      <c r="AR211" s="200"/>
      <c r="AS211" s="200"/>
      <c r="AT211" s="200"/>
      <c r="AU211" s="200"/>
      <c r="AV211" s="200"/>
    </row>
    <row r="212" spans="1:48" s="153" customFormat="1" outlineLevel="1">
      <c r="A212" s="165">
        <v>93</v>
      </c>
      <c r="B212" s="167" t="s">
        <v>334</v>
      </c>
      <c r="C212" s="171" t="s">
        <v>374</v>
      </c>
      <c r="D212" s="184" t="s">
        <v>316</v>
      </c>
      <c r="E212" s="201">
        <v>2</v>
      </c>
      <c r="F212" s="201"/>
      <c r="G212" s="201">
        <f t="shared" si="1"/>
        <v>0</v>
      </c>
      <c r="H212" s="163" t="s">
        <v>304</v>
      </c>
      <c r="I212" s="203" t="s">
        <v>308</v>
      </c>
      <c r="J212" s="203" t="s">
        <v>309</v>
      </c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200"/>
      <c r="Z212" s="200"/>
      <c r="AA212" s="200"/>
      <c r="AB212" s="200"/>
      <c r="AC212" s="200"/>
      <c r="AD212" s="200"/>
      <c r="AE212" s="200"/>
      <c r="AF212" s="200"/>
      <c r="AG212" s="200"/>
      <c r="AH212" s="200"/>
      <c r="AI212" s="200"/>
      <c r="AJ212" s="200"/>
      <c r="AK212" s="200"/>
      <c r="AL212" s="200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</row>
    <row r="213" spans="1:48" s="153" customFormat="1" outlineLevel="1">
      <c r="A213" s="165">
        <v>94</v>
      </c>
      <c r="B213" s="167" t="s">
        <v>336</v>
      </c>
      <c r="C213" s="171" t="s">
        <v>376</v>
      </c>
      <c r="D213" s="184" t="s">
        <v>316</v>
      </c>
      <c r="E213" s="201">
        <v>4</v>
      </c>
      <c r="F213" s="201"/>
      <c r="G213" s="201">
        <f t="shared" si="1"/>
        <v>0</v>
      </c>
      <c r="H213" s="163" t="s">
        <v>304</v>
      </c>
      <c r="I213" s="203" t="s">
        <v>308</v>
      </c>
      <c r="J213" s="203" t="s">
        <v>309</v>
      </c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200"/>
      <c r="Z213" s="200"/>
      <c r="AA213" s="200"/>
      <c r="AB213" s="200"/>
      <c r="AC213" s="200"/>
      <c r="AD213" s="200"/>
      <c r="AE213" s="200"/>
      <c r="AF213" s="200"/>
      <c r="AG213" s="200"/>
      <c r="AH213" s="200"/>
      <c r="AI213" s="200"/>
      <c r="AJ213" s="200"/>
      <c r="AK213" s="200"/>
      <c r="AL213" s="200"/>
      <c r="AM213" s="200"/>
      <c r="AN213" s="200"/>
      <c r="AO213" s="200"/>
      <c r="AP213" s="200"/>
      <c r="AQ213" s="200"/>
      <c r="AR213" s="200"/>
      <c r="AS213" s="200"/>
      <c r="AT213" s="200"/>
      <c r="AU213" s="200"/>
      <c r="AV213" s="200"/>
    </row>
    <row r="214" spans="1:48" s="153" customFormat="1" outlineLevel="1">
      <c r="A214" s="165"/>
      <c r="B214" s="167" t="s">
        <v>299</v>
      </c>
      <c r="C214" s="171" t="s">
        <v>377</v>
      </c>
      <c r="D214" s="184" t="s">
        <v>299</v>
      </c>
      <c r="E214" s="201"/>
      <c r="F214" s="201"/>
      <c r="G214" s="201">
        <f t="shared" si="1"/>
        <v>0</v>
      </c>
      <c r="H214" s="163"/>
      <c r="I214" s="203"/>
      <c r="J214" s="203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/>
      <c r="AF214" s="200"/>
      <c r="AG214" s="200"/>
      <c r="AH214" s="200"/>
      <c r="AI214" s="200"/>
      <c r="AJ214" s="200"/>
      <c r="AK214" s="200"/>
      <c r="AL214" s="200"/>
      <c r="AM214" s="200"/>
      <c r="AN214" s="200"/>
      <c r="AO214" s="200"/>
      <c r="AP214" s="200"/>
      <c r="AQ214" s="200"/>
      <c r="AR214" s="200"/>
      <c r="AS214" s="200"/>
      <c r="AT214" s="200"/>
      <c r="AU214" s="200"/>
      <c r="AV214" s="200"/>
    </row>
    <row r="215" spans="1:48" s="153" customFormat="1" outlineLevel="1">
      <c r="A215" s="165">
        <v>95</v>
      </c>
      <c r="B215" s="167" t="s">
        <v>338</v>
      </c>
      <c r="C215" s="171" t="s">
        <v>379</v>
      </c>
      <c r="D215" s="184" t="s">
        <v>316</v>
      </c>
      <c r="E215" s="201">
        <v>4</v>
      </c>
      <c r="F215" s="201"/>
      <c r="G215" s="201">
        <f t="shared" si="1"/>
        <v>0</v>
      </c>
      <c r="H215" s="163" t="s">
        <v>304</v>
      </c>
      <c r="I215" s="203" t="s">
        <v>308</v>
      </c>
      <c r="J215" s="203" t="s">
        <v>309</v>
      </c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  <c r="X215" s="200"/>
      <c r="Y215" s="200"/>
      <c r="Z215" s="200"/>
      <c r="AA215" s="200"/>
      <c r="AB215" s="200"/>
      <c r="AC215" s="200"/>
      <c r="AD215" s="200"/>
      <c r="AE215" s="200"/>
      <c r="AF215" s="200"/>
      <c r="AG215" s="200"/>
      <c r="AH215" s="200"/>
      <c r="AI215" s="200"/>
      <c r="AJ215" s="200"/>
      <c r="AK215" s="200"/>
      <c r="AL215" s="200"/>
      <c r="AM215" s="200"/>
      <c r="AN215" s="200"/>
      <c r="AO215" s="200"/>
      <c r="AP215" s="200"/>
      <c r="AQ215" s="200"/>
      <c r="AR215" s="200"/>
      <c r="AS215" s="200"/>
      <c r="AT215" s="200"/>
      <c r="AU215" s="200"/>
      <c r="AV215" s="200"/>
    </row>
    <row r="216" spans="1:48" s="153" customFormat="1" outlineLevel="1">
      <c r="A216" s="165">
        <v>96</v>
      </c>
      <c r="B216" s="167" t="s">
        <v>340</v>
      </c>
      <c r="C216" s="171" t="s">
        <v>381</v>
      </c>
      <c r="D216" s="184" t="s">
        <v>316</v>
      </c>
      <c r="E216" s="201">
        <v>8</v>
      </c>
      <c r="F216" s="201"/>
      <c r="G216" s="201">
        <f t="shared" si="1"/>
        <v>0</v>
      </c>
      <c r="H216" s="163" t="s">
        <v>304</v>
      </c>
      <c r="I216" s="203" t="s">
        <v>308</v>
      </c>
      <c r="J216" s="203" t="s">
        <v>309</v>
      </c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  <c r="X216" s="200"/>
      <c r="Y216" s="200"/>
      <c r="Z216" s="200"/>
      <c r="AA216" s="200"/>
      <c r="AB216" s="200"/>
      <c r="AC216" s="200"/>
      <c r="AD216" s="200"/>
      <c r="AE216" s="200"/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</row>
    <row r="217" spans="1:48" s="153" customFormat="1" outlineLevel="1">
      <c r="A217" s="165">
        <v>97</v>
      </c>
      <c r="B217" s="167" t="s">
        <v>342</v>
      </c>
      <c r="C217" s="171" t="s">
        <v>534</v>
      </c>
      <c r="D217" s="184" t="s">
        <v>316</v>
      </c>
      <c r="E217" s="201">
        <v>2</v>
      </c>
      <c r="F217" s="201"/>
      <c r="G217" s="201">
        <f t="shared" si="1"/>
        <v>0</v>
      </c>
      <c r="H217" s="163" t="s">
        <v>304</v>
      </c>
      <c r="I217" s="203" t="s">
        <v>308</v>
      </c>
      <c r="J217" s="203" t="s">
        <v>309</v>
      </c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/>
      <c r="AF217" s="200"/>
      <c r="AG217" s="200"/>
      <c r="AH217" s="200"/>
      <c r="AI217" s="200"/>
      <c r="AJ217" s="200"/>
      <c r="AK217" s="200"/>
      <c r="AL217" s="200"/>
      <c r="AM217" s="200"/>
      <c r="AN217" s="200"/>
      <c r="AO217" s="200"/>
      <c r="AP217" s="200"/>
      <c r="AQ217" s="200"/>
      <c r="AR217" s="200"/>
      <c r="AS217" s="200"/>
      <c r="AT217" s="200"/>
      <c r="AU217" s="200"/>
      <c r="AV217" s="200"/>
    </row>
    <row r="218" spans="1:48" s="153" customFormat="1" outlineLevel="1">
      <c r="A218" s="165">
        <v>98</v>
      </c>
      <c r="B218" s="167" t="s">
        <v>345</v>
      </c>
      <c r="C218" s="171" t="s">
        <v>376</v>
      </c>
      <c r="D218" s="184" t="s">
        <v>316</v>
      </c>
      <c r="E218" s="201">
        <v>8</v>
      </c>
      <c r="F218" s="201"/>
      <c r="G218" s="201">
        <f t="shared" si="1"/>
        <v>0</v>
      </c>
      <c r="H218" s="163" t="s">
        <v>304</v>
      </c>
      <c r="I218" s="203" t="s">
        <v>308</v>
      </c>
      <c r="J218" s="203" t="s">
        <v>309</v>
      </c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  <c r="X218" s="200"/>
      <c r="Y218" s="200"/>
      <c r="Z218" s="200"/>
      <c r="AA218" s="200"/>
      <c r="AB218" s="200"/>
      <c r="AC218" s="200"/>
      <c r="AD218" s="200"/>
      <c r="AE218" s="200"/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Q218" s="200"/>
      <c r="AR218" s="200"/>
      <c r="AS218" s="200"/>
      <c r="AT218" s="200"/>
      <c r="AU218" s="200"/>
      <c r="AV218" s="200"/>
    </row>
    <row r="219" spans="1:48" s="153" customFormat="1" outlineLevel="1">
      <c r="A219" s="165"/>
      <c r="B219" s="167" t="s">
        <v>299</v>
      </c>
      <c r="C219" s="171" t="s">
        <v>384</v>
      </c>
      <c r="D219" s="184" t="s">
        <v>299</v>
      </c>
      <c r="E219" s="201"/>
      <c r="F219" s="201"/>
      <c r="G219" s="201">
        <f t="shared" si="1"/>
        <v>0</v>
      </c>
      <c r="H219" s="163"/>
      <c r="I219" s="203"/>
      <c r="J219" s="203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  <c r="X219" s="200"/>
      <c r="Y219" s="200"/>
      <c r="Z219" s="200"/>
      <c r="AA219" s="200"/>
      <c r="AB219" s="200"/>
      <c r="AC219" s="200"/>
      <c r="AD219" s="200"/>
      <c r="AE219" s="200"/>
      <c r="AF219" s="200"/>
      <c r="AG219" s="200"/>
      <c r="AH219" s="200"/>
      <c r="AI219" s="200"/>
      <c r="AJ219" s="200"/>
      <c r="AK219" s="200"/>
      <c r="AL219" s="200"/>
      <c r="AM219" s="200"/>
      <c r="AN219" s="200"/>
      <c r="AO219" s="200"/>
      <c r="AP219" s="200"/>
      <c r="AQ219" s="200"/>
      <c r="AR219" s="200"/>
      <c r="AS219" s="200"/>
      <c r="AT219" s="200"/>
      <c r="AU219" s="200"/>
      <c r="AV219" s="200"/>
    </row>
    <row r="220" spans="1:48" s="153" customFormat="1" outlineLevel="1">
      <c r="A220" s="165">
        <v>99</v>
      </c>
      <c r="B220" s="167" t="s">
        <v>347</v>
      </c>
      <c r="C220" s="171" t="s">
        <v>536</v>
      </c>
      <c r="D220" s="184" t="s">
        <v>316</v>
      </c>
      <c r="E220" s="201">
        <v>8</v>
      </c>
      <c r="F220" s="201"/>
      <c r="G220" s="201">
        <f t="shared" si="1"/>
        <v>0</v>
      </c>
      <c r="H220" s="163" t="s">
        <v>304</v>
      </c>
      <c r="I220" s="203" t="s">
        <v>308</v>
      </c>
      <c r="J220" s="203" t="s">
        <v>309</v>
      </c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0"/>
      <c r="W220" s="200"/>
      <c r="X220" s="200"/>
      <c r="Y220" s="200"/>
      <c r="Z220" s="200"/>
      <c r="AA220" s="200"/>
      <c r="AB220" s="200"/>
      <c r="AC220" s="200"/>
      <c r="AD220" s="200"/>
      <c r="AE220" s="200"/>
      <c r="AF220" s="200"/>
      <c r="AG220" s="200"/>
      <c r="AH220" s="200"/>
      <c r="AI220" s="200"/>
      <c r="AJ220" s="200"/>
      <c r="AK220" s="200"/>
      <c r="AL220" s="200"/>
      <c r="AM220" s="200"/>
      <c r="AN220" s="200"/>
      <c r="AO220" s="200"/>
      <c r="AP220" s="200"/>
      <c r="AQ220" s="200"/>
      <c r="AR220" s="200"/>
      <c r="AS220" s="200"/>
      <c r="AT220" s="200"/>
      <c r="AU220" s="200"/>
      <c r="AV220" s="200"/>
    </row>
    <row r="221" spans="1:48" s="153" customFormat="1" outlineLevel="1">
      <c r="A221" s="165"/>
      <c r="B221" s="167"/>
      <c r="C221" s="171" t="s">
        <v>535</v>
      </c>
      <c r="D221" s="184" t="s">
        <v>96</v>
      </c>
      <c r="E221" s="201">
        <v>1</v>
      </c>
      <c r="F221" s="201"/>
      <c r="G221" s="201">
        <f t="shared" ref="G221" si="2">F221*E221</f>
        <v>0</v>
      </c>
      <c r="H221" s="163" t="s">
        <v>304</v>
      </c>
      <c r="I221" s="203" t="s">
        <v>308</v>
      </c>
      <c r="J221" s="203" t="s">
        <v>309</v>
      </c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  <c r="X221" s="200"/>
      <c r="Y221" s="200"/>
      <c r="Z221" s="200"/>
      <c r="AA221" s="200"/>
      <c r="AB221" s="200"/>
      <c r="AC221" s="200"/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</row>
    <row r="222" spans="1:48" s="153" customFormat="1" outlineLevel="1">
      <c r="A222" s="165"/>
      <c r="B222" s="167"/>
      <c r="C222" s="171"/>
      <c r="D222" s="184"/>
      <c r="E222" s="201"/>
      <c r="F222" s="201"/>
      <c r="G222" s="201">
        <f t="shared" ref="G222:G225" si="3">ROUND(E222*F222,2)</f>
        <v>0</v>
      </c>
      <c r="H222" s="163"/>
      <c r="I222" s="203"/>
      <c r="J222" s="203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  <c r="X222" s="200"/>
      <c r="Y222" s="200"/>
      <c r="Z222" s="200"/>
      <c r="AA222" s="200"/>
      <c r="AB222" s="200"/>
      <c r="AC222" s="200"/>
      <c r="AD222" s="200"/>
      <c r="AE222" s="200"/>
      <c r="AF222" s="200"/>
      <c r="AG222" s="200"/>
      <c r="AH222" s="200"/>
      <c r="AI222" s="200"/>
      <c r="AJ222" s="200"/>
      <c r="AK222" s="200"/>
      <c r="AL222" s="200"/>
      <c r="AM222" s="200"/>
      <c r="AN222" s="200"/>
      <c r="AO222" s="200"/>
      <c r="AP222" s="200"/>
      <c r="AQ222" s="200"/>
      <c r="AR222" s="200"/>
      <c r="AS222" s="200"/>
      <c r="AT222" s="200"/>
      <c r="AU222" s="200"/>
      <c r="AV222" s="200"/>
    </row>
    <row r="223" spans="1:48" s="153" customFormat="1" outlineLevel="1">
      <c r="A223" s="165"/>
      <c r="B223" s="167" t="s">
        <v>299</v>
      </c>
      <c r="C223" s="321" t="s">
        <v>47</v>
      </c>
      <c r="D223" s="184" t="s">
        <v>299</v>
      </c>
      <c r="E223" s="201"/>
      <c r="F223" s="201"/>
      <c r="G223" s="201">
        <f t="shared" si="3"/>
        <v>0</v>
      </c>
      <c r="H223" s="163"/>
      <c r="I223" s="203"/>
      <c r="J223" s="203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  <c r="X223" s="200"/>
      <c r="Y223" s="200"/>
      <c r="Z223" s="200"/>
      <c r="AA223" s="200"/>
      <c r="AB223" s="200"/>
      <c r="AC223" s="200"/>
      <c r="AD223" s="200"/>
      <c r="AE223" s="200"/>
      <c r="AF223" s="200"/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</row>
    <row r="224" spans="1:48" s="153" customFormat="1" outlineLevel="1">
      <c r="A224" s="165"/>
      <c r="B224" s="167" t="s">
        <v>299</v>
      </c>
      <c r="C224" s="171" t="s">
        <v>386</v>
      </c>
      <c r="D224" s="184" t="s">
        <v>299</v>
      </c>
      <c r="E224" s="201"/>
      <c r="F224" s="201"/>
      <c r="G224" s="201"/>
      <c r="H224" s="163"/>
      <c r="I224" s="203"/>
      <c r="J224" s="203"/>
      <c r="K224" s="200"/>
      <c r="L224" s="200"/>
      <c r="M224" s="200"/>
      <c r="N224" s="200"/>
      <c r="O224" s="200"/>
      <c r="P224" s="200"/>
      <c r="Q224" s="200"/>
      <c r="R224" s="200"/>
      <c r="S224" s="200"/>
      <c r="T224" s="200"/>
      <c r="U224" s="200"/>
      <c r="V224" s="200"/>
      <c r="W224" s="200"/>
      <c r="X224" s="200"/>
      <c r="Y224" s="200"/>
      <c r="Z224" s="200"/>
      <c r="AA224" s="200"/>
      <c r="AB224" s="200"/>
      <c r="AC224" s="200"/>
      <c r="AD224" s="200"/>
      <c r="AE224" s="200"/>
      <c r="AF224" s="200"/>
      <c r="AG224" s="200"/>
      <c r="AH224" s="200"/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</row>
    <row r="225" spans="1:48" s="153" customFormat="1" outlineLevel="1">
      <c r="A225" s="165">
        <v>100</v>
      </c>
      <c r="B225" s="167" t="s">
        <v>351</v>
      </c>
      <c r="C225" s="171" t="s">
        <v>388</v>
      </c>
      <c r="D225" s="184" t="s">
        <v>389</v>
      </c>
      <c r="E225" s="201">
        <v>0.05</v>
      </c>
      <c r="F225" s="201"/>
      <c r="G225" s="201">
        <f t="shared" ref="G225" si="4">F225*E225</f>
        <v>0</v>
      </c>
      <c r="H225" s="163" t="s">
        <v>304</v>
      </c>
      <c r="I225" s="203" t="s">
        <v>308</v>
      </c>
      <c r="J225" s="203" t="s">
        <v>309</v>
      </c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  <c r="X225" s="200"/>
      <c r="Y225" s="200"/>
      <c r="Z225" s="200"/>
      <c r="AA225" s="200"/>
      <c r="AB225" s="200"/>
      <c r="AC225" s="200"/>
      <c r="AD225" s="200"/>
      <c r="AE225" s="200"/>
      <c r="AF225" s="200"/>
      <c r="AG225" s="200"/>
      <c r="AH225" s="200"/>
      <c r="AI225" s="200"/>
      <c r="AJ225" s="200"/>
      <c r="AK225" s="200"/>
      <c r="AL225" s="200"/>
      <c r="AM225" s="200"/>
      <c r="AN225" s="200"/>
      <c r="AO225" s="200"/>
      <c r="AP225" s="200"/>
      <c r="AQ225" s="200"/>
      <c r="AR225" s="200"/>
      <c r="AS225" s="200"/>
      <c r="AT225" s="200"/>
      <c r="AU225" s="200"/>
      <c r="AV225" s="200"/>
    </row>
    <row r="226" spans="1:48" s="153" customFormat="1" outlineLevel="1">
      <c r="A226" s="165"/>
      <c r="B226" s="167" t="s">
        <v>299</v>
      </c>
      <c r="C226" s="171" t="s">
        <v>390</v>
      </c>
      <c r="D226" s="184" t="s">
        <v>299</v>
      </c>
      <c r="E226" s="201"/>
      <c r="F226" s="201"/>
      <c r="G226" s="201"/>
      <c r="H226" s="163"/>
      <c r="I226" s="203"/>
      <c r="J226" s="203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  <c r="X226" s="200"/>
      <c r="Y226" s="200"/>
      <c r="Z226" s="200"/>
      <c r="AA226" s="200"/>
      <c r="AB226" s="200"/>
      <c r="AC226" s="200"/>
      <c r="AD226" s="200"/>
      <c r="AE226" s="200"/>
      <c r="AF226" s="200"/>
      <c r="AG226" s="200"/>
      <c r="AH226" s="200"/>
      <c r="AI226" s="200"/>
      <c r="AJ226" s="200"/>
      <c r="AK226" s="200"/>
      <c r="AL226" s="200"/>
      <c r="AM226" s="200"/>
      <c r="AN226" s="200"/>
      <c r="AO226" s="200"/>
      <c r="AP226" s="200"/>
      <c r="AQ226" s="200"/>
      <c r="AR226" s="200"/>
      <c r="AS226" s="200"/>
      <c r="AT226" s="200"/>
      <c r="AU226" s="200"/>
      <c r="AV226" s="200"/>
    </row>
    <row r="227" spans="1:48" s="153" customFormat="1" outlineLevel="1">
      <c r="A227" s="165">
        <v>101</v>
      </c>
      <c r="B227" s="167" t="s">
        <v>354</v>
      </c>
      <c r="C227" s="171" t="s">
        <v>392</v>
      </c>
      <c r="D227" s="184" t="s">
        <v>128</v>
      </c>
      <c r="E227" s="201">
        <v>16</v>
      </c>
      <c r="F227" s="201"/>
      <c r="G227" s="201">
        <f t="shared" ref="G227" si="5">F227*E227</f>
        <v>0</v>
      </c>
      <c r="H227" s="163" t="s">
        <v>304</v>
      </c>
      <c r="I227" s="203" t="s">
        <v>308</v>
      </c>
      <c r="J227" s="203" t="s">
        <v>309</v>
      </c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  <c r="X227" s="200"/>
      <c r="Y227" s="200"/>
      <c r="Z227" s="200"/>
      <c r="AA227" s="200"/>
      <c r="AB227" s="200"/>
      <c r="AC227" s="200"/>
      <c r="AD227" s="200"/>
      <c r="AE227" s="200"/>
      <c r="AF227" s="200"/>
      <c r="AG227" s="200"/>
      <c r="AH227" s="200"/>
      <c r="AI227" s="200"/>
      <c r="AJ227" s="200"/>
      <c r="AK227" s="200"/>
      <c r="AL227" s="200"/>
      <c r="AM227" s="200"/>
      <c r="AN227" s="200"/>
      <c r="AO227" s="200"/>
      <c r="AP227" s="200"/>
      <c r="AQ227" s="200"/>
      <c r="AR227" s="200"/>
      <c r="AS227" s="200"/>
      <c r="AT227" s="200"/>
      <c r="AU227" s="200"/>
      <c r="AV227" s="200"/>
    </row>
    <row r="228" spans="1:48" s="153" customFormat="1" outlineLevel="1">
      <c r="A228" s="165"/>
      <c r="B228" s="167" t="s">
        <v>299</v>
      </c>
      <c r="C228" s="171" t="s">
        <v>393</v>
      </c>
      <c r="D228" s="184" t="s">
        <v>299</v>
      </c>
      <c r="E228" s="201"/>
      <c r="F228" s="201"/>
      <c r="G228" s="201"/>
      <c r="H228" s="163"/>
      <c r="I228" s="203"/>
      <c r="J228" s="203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  <c r="X228" s="200"/>
      <c r="Y228" s="200"/>
      <c r="Z228" s="200"/>
      <c r="AA228" s="200"/>
      <c r="AB228" s="200"/>
      <c r="AC228" s="200"/>
      <c r="AD228" s="200"/>
      <c r="AE228" s="200"/>
      <c r="AF228" s="200"/>
      <c r="AG228" s="200"/>
      <c r="AH228" s="200"/>
      <c r="AI228" s="200"/>
      <c r="AJ228" s="200"/>
      <c r="AK228" s="200"/>
      <c r="AL228" s="200"/>
      <c r="AM228" s="200"/>
      <c r="AN228" s="200"/>
      <c r="AO228" s="200"/>
      <c r="AP228" s="200"/>
      <c r="AQ228" s="200"/>
      <c r="AR228" s="200"/>
      <c r="AS228" s="200"/>
      <c r="AT228" s="200"/>
      <c r="AU228" s="200"/>
      <c r="AV228" s="200"/>
    </row>
    <row r="229" spans="1:48" s="153" customFormat="1" outlineLevel="1">
      <c r="A229" s="165">
        <v>102</v>
      </c>
      <c r="B229" s="167" t="s">
        <v>356</v>
      </c>
      <c r="C229" s="171" t="s">
        <v>395</v>
      </c>
      <c r="D229" s="184" t="s">
        <v>96</v>
      </c>
      <c r="E229" s="201">
        <v>1</v>
      </c>
      <c r="F229" s="201"/>
      <c r="G229" s="201">
        <f t="shared" ref="G229" si="6">F229*E229</f>
        <v>0</v>
      </c>
      <c r="H229" s="163" t="s">
        <v>304</v>
      </c>
      <c r="I229" s="203" t="s">
        <v>308</v>
      </c>
      <c r="J229" s="203" t="s">
        <v>309</v>
      </c>
      <c r="K229" s="200"/>
      <c r="L229" s="200"/>
      <c r="M229" s="200"/>
      <c r="N229" s="200"/>
      <c r="O229" s="200"/>
      <c r="P229" s="200"/>
      <c r="Q229" s="200"/>
      <c r="R229" s="200"/>
      <c r="S229" s="200"/>
      <c r="T229" s="200"/>
      <c r="U229" s="200"/>
      <c r="V229" s="200"/>
      <c r="W229" s="200"/>
      <c r="X229" s="200"/>
      <c r="Y229" s="200"/>
      <c r="Z229" s="200"/>
      <c r="AA229" s="200"/>
      <c r="AB229" s="200"/>
      <c r="AC229" s="200"/>
      <c r="AD229" s="200"/>
      <c r="AE229" s="200"/>
      <c r="AF229" s="200"/>
      <c r="AG229" s="200"/>
      <c r="AH229" s="200"/>
      <c r="AI229" s="200"/>
      <c r="AJ229" s="200"/>
      <c r="AK229" s="200"/>
      <c r="AL229" s="200"/>
      <c r="AM229" s="200"/>
      <c r="AN229" s="200"/>
      <c r="AO229" s="200"/>
      <c r="AP229" s="200"/>
      <c r="AQ229" s="200"/>
      <c r="AR229" s="200"/>
      <c r="AS229" s="200"/>
      <c r="AT229" s="200"/>
      <c r="AU229" s="200"/>
      <c r="AV229" s="200"/>
    </row>
    <row r="230" spans="1:48" s="153" customFormat="1" outlineLevel="1">
      <c r="A230" s="165"/>
      <c r="B230" s="167" t="s">
        <v>299</v>
      </c>
      <c r="C230" s="171" t="s">
        <v>396</v>
      </c>
      <c r="D230" s="184" t="s">
        <v>299</v>
      </c>
      <c r="E230" s="201"/>
      <c r="F230" s="201"/>
      <c r="G230" s="201"/>
      <c r="H230" s="163"/>
      <c r="I230" s="203"/>
      <c r="J230" s="203"/>
      <c r="K230" s="200"/>
      <c r="L230" s="200"/>
      <c r="M230" s="200"/>
      <c r="N230" s="200"/>
      <c r="O230" s="200"/>
      <c r="P230" s="200"/>
      <c r="Q230" s="200"/>
      <c r="R230" s="200"/>
      <c r="S230" s="200"/>
      <c r="T230" s="200"/>
      <c r="U230" s="200"/>
      <c r="V230" s="200"/>
      <c r="W230" s="200"/>
      <c r="X230" s="200"/>
      <c r="Y230" s="200"/>
      <c r="Z230" s="200"/>
      <c r="AA230" s="200"/>
      <c r="AB230" s="200"/>
      <c r="AC230" s="200"/>
      <c r="AD230" s="200"/>
      <c r="AE230" s="200"/>
      <c r="AF230" s="200"/>
      <c r="AG230" s="200"/>
      <c r="AH230" s="200"/>
      <c r="AI230" s="200"/>
      <c r="AJ230" s="200"/>
      <c r="AK230" s="200"/>
      <c r="AL230" s="200"/>
      <c r="AM230" s="200"/>
      <c r="AN230" s="200"/>
      <c r="AO230" s="200"/>
      <c r="AP230" s="200"/>
      <c r="AQ230" s="200"/>
      <c r="AR230" s="200"/>
      <c r="AS230" s="200"/>
      <c r="AT230" s="200"/>
      <c r="AU230" s="200"/>
      <c r="AV230" s="200"/>
    </row>
    <row r="231" spans="1:48" s="153" customFormat="1" outlineLevel="1">
      <c r="A231" s="165">
        <v>103</v>
      </c>
      <c r="B231" s="167" t="s">
        <v>358</v>
      </c>
      <c r="C231" s="171" t="s">
        <v>398</v>
      </c>
      <c r="D231" s="184" t="s">
        <v>124</v>
      </c>
      <c r="E231" s="201">
        <v>8</v>
      </c>
      <c r="F231" s="201"/>
      <c r="G231" s="201">
        <f t="shared" ref="G231" si="7">F231*E231</f>
        <v>0</v>
      </c>
      <c r="H231" s="163" t="s">
        <v>304</v>
      </c>
      <c r="I231" s="203" t="s">
        <v>308</v>
      </c>
      <c r="J231" s="203" t="s">
        <v>309</v>
      </c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0"/>
      <c r="W231" s="200"/>
      <c r="X231" s="200"/>
      <c r="Y231" s="200"/>
      <c r="Z231" s="200"/>
      <c r="AA231" s="200"/>
      <c r="AB231" s="200"/>
      <c r="AC231" s="200"/>
      <c r="AD231" s="200"/>
      <c r="AE231" s="200"/>
      <c r="AF231" s="200"/>
      <c r="AG231" s="200"/>
      <c r="AH231" s="200"/>
      <c r="AI231" s="200"/>
      <c r="AJ231" s="200"/>
      <c r="AK231" s="200"/>
      <c r="AL231" s="200"/>
      <c r="AM231" s="200"/>
      <c r="AN231" s="200"/>
      <c r="AO231" s="200"/>
      <c r="AP231" s="200"/>
      <c r="AQ231" s="200"/>
      <c r="AR231" s="200"/>
      <c r="AS231" s="200"/>
      <c r="AT231" s="200"/>
      <c r="AU231" s="200"/>
      <c r="AV231" s="200"/>
    </row>
    <row r="232" spans="1:48" s="153" customFormat="1" outlineLevel="1">
      <c r="A232" s="165"/>
      <c r="B232" s="167" t="s">
        <v>299</v>
      </c>
      <c r="C232" s="171" t="s">
        <v>399</v>
      </c>
      <c r="D232" s="184" t="s">
        <v>299</v>
      </c>
      <c r="E232" s="201"/>
      <c r="F232" s="201"/>
      <c r="G232" s="201"/>
      <c r="H232" s="163"/>
      <c r="I232" s="203"/>
      <c r="J232" s="203"/>
      <c r="K232" s="200"/>
      <c r="L232" s="200"/>
      <c r="M232" s="200"/>
      <c r="N232" s="200"/>
      <c r="O232" s="200"/>
      <c r="P232" s="200"/>
      <c r="Q232" s="200"/>
      <c r="R232" s="200"/>
      <c r="S232" s="200"/>
      <c r="T232" s="200"/>
      <c r="U232" s="200"/>
      <c r="V232" s="200"/>
      <c r="W232" s="200"/>
      <c r="X232" s="200"/>
      <c r="Y232" s="200"/>
      <c r="Z232" s="200"/>
      <c r="AA232" s="200"/>
      <c r="AB232" s="200"/>
      <c r="AC232" s="200"/>
      <c r="AD232" s="200"/>
      <c r="AE232" s="200"/>
      <c r="AF232" s="200"/>
      <c r="AG232" s="200"/>
      <c r="AH232" s="200"/>
      <c r="AI232" s="200"/>
      <c r="AJ232" s="200"/>
      <c r="AK232" s="200"/>
      <c r="AL232" s="200"/>
      <c r="AM232" s="200"/>
      <c r="AN232" s="200"/>
      <c r="AO232" s="200"/>
      <c r="AP232" s="200"/>
      <c r="AQ232" s="200"/>
      <c r="AR232" s="200"/>
      <c r="AS232" s="200"/>
      <c r="AT232" s="200"/>
      <c r="AU232" s="200"/>
      <c r="AV232" s="200"/>
    </row>
    <row r="233" spans="1:48" s="153" customFormat="1" outlineLevel="1">
      <c r="A233" s="165">
        <v>104</v>
      </c>
      <c r="B233" s="167" t="s">
        <v>360</v>
      </c>
      <c r="C233" s="171" t="s">
        <v>401</v>
      </c>
      <c r="D233" s="184" t="s">
        <v>124</v>
      </c>
      <c r="E233" s="201">
        <v>1</v>
      </c>
      <c r="F233" s="201"/>
      <c r="G233" s="201">
        <f t="shared" ref="G233" si="8">F233*E233</f>
        <v>0</v>
      </c>
      <c r="H233" s="163" t="s">
        <v>304</v>
      </c>
      <c r="I233" s="203" t="s">
        <v>308</v>
      </c>
      <c r="J233" s="203" t="s">
        <v>309</v>
      </c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  <c r="X233" s="200"/>
      <c r="Y233" s="200"/>
      <c r="Z233" s="200"/>
      <c r="AA233" s="200"/>
      <c r="AB233" s="200"/>
      <c r="AC233" s="200"/>
      <c r="AD233" s="200"/>
      <c r="AE233" s="200"/>
      <c r="AF233" s="200"/>
      <c r="AG233" s="200"/>
      <c r="AH233" s="200"/>
      <c r="AI233" s="200"/>
      <c r="AJ233" s="200"/>
      <c r="AK233" s="200"/>
      <c r="AL233" s="200"/>
      <c r="AM233" s="200"/>
      <c r="AN233" s="200"/>
      <c r="AO233" s="200"/>
      <c r="AP233" s="200"/>
      <c r="AQ233" s="200"/>
      <c r="AR233" s="200"/>
      <c r="AS233" s="200"/>
      <c r="AT233" s="200"/>
      <c r="AU233" s="200"/>
      <c r="AV233" s="200"/>
    </row>
    <row r="234" spans="1:48" s="153" customFormat="1" outlineLevel="1">
      <c r="A234" s="165"/>
      <c r="B234" s="167" t="s">
        <v>299</v>
      </c>
      <c r="C234" s="171" t="s">
        <v>402</v>
      </c>
      <c r="D234" s="184" t="s">
        <v>299</v>
      </c>
      <c r="E234" s="201"/>
      <c r="F234" s="201"/>
      <c r="G234" s="201"/>
      <c r="H234" s="163"/>
      <c r="I234" s="203"/>
      <c r="J234" s="203"/>
      <c r="K234" s="200"/>
      <c r="L234" s="200"/>
      <c r="M234" s="200"/>
      <c r="N234" s="200"/>
      <c r="O234" s="200"/>
      <c r="P234" s="200"/>
      <c r="Q234" s="200"/>
      <c r="R234" s="200"/>
      <c r="S234" s="200"/>
      <c r="T234" s="200"/>
      <c r="U234" s="200"/>
      <c r="V234" s="200"/>
      <c r="W234" s="200"/>
      <c r="X234" s="200"/>
      <c r="Y234" s="200"/>
      <c r="Z234" s="200"/>
      <c r="AA234" s="200"/>
      <c r="AB234" s="200"/>
      <c r="AC234" s="200"/>
      <c r="AD234" s="200"/>
      <c r="AE234" s="200"/>
      <c r="AF234" s="200"/>
      <c r="AG234" s="200"/>
      <c r="AH234" s="200"/>
      <c r="AI234" s="200"/>
      <c r="AJ234" s="200"/>
      <c r="AK234" s="200"/>
      <c r="AL234" s="200"/>
      <c r="AM234" s="200"/>
      <c r="AN234" s="200"/>
      <c r="AO234" s="200"/>
      <c r="AP234" s="200"/>
      <c r="AQ234" s="200"/>
      <c r="AR234" s="200"/>
      <c r="AS234" s="200"/>
      <c r="AT234" s="200"/>
      <c r="AU234" s="200"/>
      <c r="AV234" s="200"/>
    </row>
    <row r="235" spans="1:48" s="153" customFormat="1" outlineLevel="1">
      <c r="A235" s="165">
        <v>105</v>
      </c>
      <c r="B235" s="167" t="s">
        <v>362</v>
      </c>
      <c r="C235" s="171" t="s">
        <v>404</v>
      </c>
      <c r="D235" s="184" t="s">
        <v>124</v>
      </c>
      <c r="E235" s="201">
        <v>2</v>
      </c>
      <c r="F235" s="201"/>
      <c r="G235" s="201">
        <f t="shared" ref="G235" si="9">F235*E235</f>
        <v>0</v>
      </c>
      <c r="H235" s="163" t="s">
        <v>304</v>
      </c>
      <c r="I235" s="203" t="s">
        <v>308</v>
      </c>
      <c r="J235" s="203" t="s">
        <v>309</v>
      </c>
      <c r="K235" s="200"/>
      <c r="L235" s="200"/>
      <c r="M235" s="200"/>
      <c r="N235" s="200"/>
      <c r="O235" s="200"/>
      <c r="P235" s="200"/>
      <c r="Q235" s="200"/>
      <c r="R235" s="200"/>
      <c r="S235" s="200"/>
      <c r="T235" s="200"/>
      <c r="U235" s="200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0"/>
      <c r="AF235" s="200"/>
      <c r="AG235" s="200"/>
      <c r="AH235" s="200"/>
      <c r="AI235" s="200"/>
      <c r="AJ235" s="200"/>
      <c r="AK235" s="200"/>
      <c r="AL235" s="200"/>
      <c r="AM235" s="200"/>
      <c r="AN235" s="200"/>
      <c r="AO235" s="200"/>
      <c r="AP235" s="200"/>
      <c r="AQ235" s="200"/>
      <c r="AR235" s="200"/>
      <c r="AS235" s="200"/>
      <c r="AT235" s="200"/>
      <c r="AU235" s="200"/>
      <c r="AV235" s="200"/>
    </row>
    <row r="236" spans="1:48" s="153" customFormat="1" outlineLevel="1">
      <c r="A236" s="165"/>
      <c r="B236" s="167" t="s">
        <v>299</v>
      </c>
      <c r="C236" s="171" t="s">
        <v>405</v>
      </c>
      <c r="D236" s="184" t="s">
        <v>299</v>
      </c>
      <c r="E236" s="201"/>
      <c r="F236" s="201"/>
      <c r="G236" s="201"/>
      <c r="H236" s="163"/>
      <c r="I236" s="203"/>
      <c r="J236" s="203"/>
      <c r="K236" s="200"/>
      <c r="L236" s="200"/>
      <c r="M236" s="200"/>
      <c r="N236" s="200"/>
      <c r="O236" s="200"/>
      <c r="P236" s="200"/>
      <c r="Q236" s="200"/>
      <c r="R236" s="200"/>
      <c r="S236" s="200"/>
      <c r="T236" s="200"/>
      <c r="U236" s="200"/>
      <c r="V236" s="200"/>
      <c r="W236" s="200"/>
      <c r="X236" s="200"/>
      <c r="Y236" s="200"/>
      <c r="Z236" s="200"/>
      <c r="AA236" s="200"/>
      <c r="AB236" s="200"/>
      <c r="AC236" s="200"/>
      <c r="AD236" s="200"/>
      <c r="AE236" s="200"/>
      <c r="AF236" s="200"/>
      <c r="AG236" s="200"/>
      <c r="AH236" s="200"/>
      <c r="AI236" s="200"/>
      <c r="AJ236" s="200"/>
      <c r="AK236" s="200"/>
      <c r="AL236" s="200"/>
      <c r="AM236" s="200"/>
      <c r="AN236" s="200"/>
      <c r="AO236" s="200"/>
      <c r="AP236" s="200"/>
      <c r="AQ236" s="200"/>
      <c r="AR236" s="200"/>
      <c r="AS236" s="200"/>
      <c r="AT236" s="200"/>
      <c r="AU236" s="200"/>
      <c r="AV236" s="200"/>
    </row>
    <row r="237" spans="1:48" s="153" customFormat="1" outlineLevel="1">
      <c r="A237" s="165">
        <v>106</v>
      </c>
      <c r="B237" s="167" t="s">
        <v>364</v>
      </c>
      <c r="C237" s="171" t="s">
        <v>407</v>
      </c>
      <c r="D237" s="184" t="s">
        <v>102</v>
      </c>
      <c r="E237" s="201">
        <v>0.1</v>
      </c>
      <c r="F237" s="201"/>
      <c r="G237" s="201">
        <f t="shared" ref="G237:G238" si="10">F237*E237</f>
        <v>0</v>
      </c>
      <c r="H237" s="163" t="s">
        <v>304</v>
      </c>
      <c r="I237" s="203" t="s">
        <v>308</v>
      </c>
      <c r="J237" s="203" t="s">
        <v>309</v>
      </c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0"/>
      <c r="W237" s="200"/>
      <c r="X237" s="200"/>
      <c r="Y237" s="200"/>
      <c r="Z237" s="200"/>
      <c r="AA237" s="200"/>
      <c r="AB237" s="200"/>
      <c r="AC237" s="200"/>
      <c r="AD237" s="200"/>
      <c r="AE237" s="200"/>
      <c r="AF237" s="200"/>
      <c r="AG237" s="200"/>
      <c r="AH237" s="200"/>
      <c r="AI237" s="200"/>
      <c r="AJ237" s="200"/>
      <c r="AK237" s="200"/>
      <c r="AL237" s="200"/>
      <c r="AM237" s="200"/>
      <c r="AN237" s="200"/>
      <c r="AO237" s="200"/>
      <c r="AP237" s="200"/>
      <c r="AQ237" s="200"/>
      <c r="AR237" s="200"/>
      <c r="AS237" s="200"/>
      <c r="AT237" s="200"/>
      <c r="AU237" s="200"/>
      <c r="AV237" s="200"/>
    </row>
    <row r="238" spans="1:48" s="153" customFormat="1" outlineLevel="1">
      <c r="A238" s="165">
        <v>107</v>
      </c>
      <c r="B238" s="167" t="s">
        <v>365</v>
      </c>
      <c r="C238" s="171" t="s">
        <v>409</v>
      </c>
      <c r="D238" s="184" t="s">
        <v>102</v>
      </c>
      <c r="E238" s="201">
        <v>0.5</v>
      </c>
      <c r="F238" s="201"/>
      <c r="G238" s="201">
        <f t="shared" si="10"/>
        <v>0</v>
      </c>
      <c r="H238" s="163" t="s">
        <v>304</v>
      </c>
      <c r="I238" s="203" t="s">
        <v>308</v>
      </c>
      <c r="J238" s="203" t="s">
        <v>309</v>
      </c>
      <c r="K238" s="200"/>
      <c r="L238" s="200"/>
      <c r="M238" s="200"/>
      <c r="N238" s="200"/>
      <c r="O238" s="200"/>
      <c r="P238" s="200"/>
      <c r="Q238" s="200"/>
      <c r="R238" s="200"/>
      <c r="S238" s="200"/>
      <c r="T238" s="200"/>
      <c r="U238" s="200"/>
      <c r="V238" s="200"/>
      <c r="W238" s="200"/>
      <c r="X238" s="200"/>
      <c r="Y238" s="200"/>
      <c r="Z238" s="200"/>
      <c r="AA238" s="200"/>
      <c r="AB238" s="200"/>
      <c r="AC238" s="200"/>
      <c r="AD238" s="200"/>
      <c r="AE238" s="200"/>
      <c r="AF238" s="200"/>
      <c r="AG238" s="200"/>
      <c r="AH238" s="200"/>
      <c r="AI238" s="200"/>
      <c r="AJ238" s="200"/>
      <c r="AK238" s="200"/>
      <c r="AL238" s="200"/>
      <c r="AM238" s="200"/>
      <c r="AN238" s="200"/>
      <c r="AO238" s="200"/>
      <c r="AP238" s="200"/>
      <c r="AQ238" s="200"/>
      <c r="AR238" s="200"/>
      <c r="AS238" s="200"/>
      <c r="AT238" s="200"/>
      <c r="AU238" s="200"/>
      <c r="AV238" s="200"/>
    </row>
    <row r="239" spans="1:48" s="153" customFormat="1" outlineLevel="1">
      <c r="A239" s="165"/>
      <c r="B239" s="167" t="s">
        <v>299</v>
      </c>
      <c r="C239" s="171" t="s">
        <v>410</v>
      </c>
      <c r="D239" s="184" t="s">
        <v>299</v>
      </c>
      <c r="E239" s="201"/>
      <c r="F239" s="201"/>
      <c r="G239" s="201"/>
      <c r="H239" s="163"/>
      <c r="I239" s="203"/>
      <c r="J239" s="203"/>
      <c r="K239" s="200"/>
      <c r="L239" s="200"/>
      <c r="M239" s="200"/>
      <c r="N239" s="200"/>
      <c r="O239" s="200"/>
      <c r="P239" s="200"/>
      <c r="Q239" s="200"/>
      <c r="R239" s="200"/>
      <c r="S239" s="200"/>
      <c r="T239" s="200"/>
      <c r="U239" s="200"/>
      <c r="V239" s="200"/>
      <c r="W239" s="200"/>
      <c r="X239" s="200"/>
      <c r="Y239" s="200"/>
      <c r="Z239" s="200"/>
      <c r="AA239" s="200"/>
      <c r="AB239" s="200"/>
      <c r="AC239" s="200"/>
      <c r="AD239" s="200"/>
      <c r="AE239" s="200"/>
      <c r="AF239" s="200"/>
      <c r="AG239" s="200"/>
      <c r="AH239" s="200"/>
      <c r="AI239" s="200"/>
      <c r="AJ239" s="200"/>
      <c r="AK239" s="200"/>
      <c r="AL239" s="200"/>
      <c r="AM239" s="200"/>
      <c r="AN239" s="200"/>
      <c r="AO239" s="200"/>
      <c r="AP239" s="200"/>
      <c r="AQ239" s="200"/>
      <c r="AR239" s="200"/>
      <c r="AS239" s="200"/>
      <c r="AT239" s="200"/>
      <c r="AU239" s="200"/>
      <c r="AV239" s="200"/>
    </row>
    <row r="240" spans="1:48" s="153" customFormat="1" outlineLevel="1">
      <c r="A240" s="165">
        <v>108</v>
      </c>
      <c r="B240" s="167" t="s">
        <v>366</v>
      </c>
      <c r="C240" s="171" t="s">
        <v>412</v>
      </c>
      <c r="D240" s="184" t="s">
        <v>102</v>
      </c>
      <c r="E240" s="201">
        <v>0.4</v>
      </c>
      <c r="F240" s="201"/>
      <c r="G240" s="201">
        <f t="shared" ref="G240" si="11">F240*E240</f>
        <v>0</v>
      </c>
      <c r="H240" s="163" t="s">
        <v>304</v>
      </c>
      <c r="I240" s="203" t="s">
        <v>308</v>
      </c>
      <c r="J240" s="203" t="s">
        <v>309</v>
      </c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  <c r="X240" s="200"/>
      <c r="Y240" s="200"/>
      <c r="Z240" s="200"/>
      <c r="AA240" s="200"/>
      <c r="AB240" s="200"/>
      <c r="AC240" s="200"/>
      <c r="AD240" s="200"/>
      <c r="AE240" s="200"/>
      <c r="AF240" s="200"/>
      <c r="AG240" s="200"/>
      <c r="AH240" s="200"/>
      <c r="AI240" s="200"/>
      <c r="AJ240" s="200"/>
      <c r="AK240" s="200"/>
      <c r="AL240" s="200"/>
      <c r="AM240" s="200"/>
      <c r="AN240" s="200"/>
      <c r="AO240" s="200"/>
      <c r="AP240" s="200"/>
      <c r="AQ240" s="200"/>
      <c r="AR240" s="200"/>
      <c r="AS240" s="200"/>
      <c r="AT240" s="200"/>
      <c r="AU240" s="200"/>
      <c r="AV240" s="200"/>
    </row>
    <row r="241" spans="1:48" s="153" customFormat="1" outlineLevel="1">
      <c r="A241" s="165"/>
      <c r="B241" s="167" t="s">
        <v>299</v>
      </c>
      <c r="C241" s="171" t="s">
        <v>413</v>
      </c>
      <c r="D241" s="184" t="s">
        <v>299</v>
      </c>
      <c r="E241" s="201"/>
      <c r="F241" s="201"/>
      <c r="G241" s="201"/>
      <c r="H241" s="163"/>
      <c r="I241" s="203"/>
      <c r="J241" s="203"/>
      <c r="K241" s="200"/>
      <c r="L241" s="200"/>
      <c r="M241" s="200"/>
      <c r="N241" s="200"/>
      <c r="O241" s="200"/>
      <c r="P241" s="200"/>
      <c r="Q241" s="200"/>
      <c r="R241" s="200"/>
      <c r="S241" s="200"/>
      <c r="T241" s="200"/>
      <c r="U241" s="200"/>
      <c r="V241" s="200"/>
      <c r="W241" s="200"/>
      <c r="X241" s="200"/>
      <c r="Y241" s="200"/>
      <c r="Z241" s="200"/>
      <c r="AA241" s="200"/>
      <c r="AB241" s="200"/>
      <c r="AC241" s="200"/>
      <c r="AD241" s="200"/>
      <c r="AE241" s="200"/>
      <c r="AF241" s="200"/>
      <c r="AG241" s="200"/>
      <c r="AH241" s="200"/>
      <c r="AI241" s="200"/>
      <c r="AJ241" s="200"/>
      <c r="AK241" s="200"/>
      <c r="AL241" s="200"/>
      <c r="AM241" s="200"/>
      <c r="AN241" s="200"/>
      <c r="AO241" s="200"/>
      <c r="AP241" s="200"/>
      <c r="AQ241" s="200"/>
      <c r="AR241" s="200"/>
      <c r="AS241" s="200"/>
      <c r="AT241" s="200"/>
      <c r="AU241" s="200"/>
      <c r="AV241" s="200"/>
    </row>
    <row r="242" spans="1:48" s="153" customFormat="1" outlineLevel="1">
      <c r="A242" s="165">
        <v>109</v>
      </c>
      <c r="B242" s="167" t="s">
        <v>368</v>
      </c>
      <c r="C242" s="171" t="s">
        <v>415</v>
      </c>
      <c r="D242" s="184" t="s">
        <v>96</v>
      </c>
      <c r="E242" s="201">
        <v>1</v>
      </c>
      <c r="F242" s="201"/>
      <c r="G242" s="201">
        <f t="shared" ref="G242" si="12">F242*E242</f>
        <v>0</v>
      </c>
      <c r="H242" s="163" t="s">
        <v>304</v>
      </c>
      <c r="I242" s="203" t="s">
        <v>308</v>
      </c>
      <c r="J242" s="203" t="s">
        <v>309</v>
      </c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  <c r="X242" s="200"/>
      <c r="Y242" s="200"/>
      <c r="Z242" s="200"/>
      <c r="AA242" s="200"/>
      <c r="AB242" s="200"/>
      <c r="AC242" s="200"/>
      <c r="AD242" s="200"/>
      <c r="AE242" s="200"/>
      <c r="AF242" s="200"/>
      <c r="AG242" s="200"/>
      <c r="AH242" s="200"/>
      <c r="AI242" s="200"/>
      <c r="AJ242" s="200"/>
      <c r="AK242" s="200"/>
      <c r="AL242" s="200"/>
      <c r="AM242" s="200"/>
      <c r="AN242" s="200"/>
      <c r="AO242" s="200"/>
      <c r="AP242" s="200"/>
      <c r="AQ242" s="200"/>
      <c r="AR242" s="200"/>
      <c r="AS242" s="200"/>
      <c r="AT242" s="200"/>
      <c r="AU242" s="200"/>
      <c r="AV242" s="200"/>
    </row>
    <row r="243" spans="1:48" s="153" customFormat="1" outlineLevel="1">
      <c r="A243" s="165"/>
      <c r="B243" s="167" t="s">
        <v>299</v>
      </c>
      <c r="C243" s="171" t="s">
        <v>416</v>
      </c>
      <c r="D243" s="184" t="s">
        <v>299</v>
      </c>
      <c r="E243" s="201"/>
      <c r="F243" s="201"/>
      <c r="G243" s="201"/>
      <c r="H243" s="163"/>
      <c r="I243" s="203"/>
      <c r="J243" s="203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0"/>
      <c r="W243" s="200"/>
      <c r="X243" s="200"/>
      <c r="Y243" s="200"/>
      <c r="Z243" s="200"/>
      <c r="AA243" s="200"/>
      <c r="AB243" s="200"/>
      <c r="AC243" s="200"/>
      <c r="AD243" s="200"/>
      <c r="AE243" s="200"/>
      <c r="AF243" s="200"/>
      <c r="AG243" s="200"/>
      <c r="AH243" s="200"/>
      <c r="AI243" s="200"/>
      <c r="AJ243" s="200"/>
      <c r="AK243" s="200"/>
      <c r="AL243" s="200"/>
      <c r="AM243" s="200"/>
      <c r="AN243" s="200"/>
      <c r="AO243" s="200"/>
      <c r="AP243" s="200"/>
      <c r="AQ243" s="200"/>
      <c r="AR243" s="200"/>
      <c r="AS243" s="200"/>
      <c r="AT243" s="200"/>
      <c r="AU243" s="200"/>
      <c r="AV243" s="200"/>
    </row>
    <row r="244" spans="1:48" s="153" customFormat="1" outlineLevel="1">
      <c r="A244" s="165">
        <v>110</v>
      </c>
      <c r="B244" s="167" t="s">
        <v>370</v>
      </c>
      <c r="C244" s="171" t="s">
        <v>417</v>
      </c>
      <c r="D244" s="184" t="s">
        <v>102</v>
      </c>
      <c r="E244" s="201">
        <v>10</v>
      </c>
      <c r="F244" s="201"/>
      <c r="G244" s="201">
        <f t="shared" ref="G244" si="13">F244*E244</f>
        <v>0</v>
      </c>
      <c r="H244" s="163" t="s">
        <v>304</v>
      </c>
      <c r="I244" s="203" t="s">
        <v>308</v>
      </c>
      <c r="J244" s="203" t="s">
        <v>309</v>
      </c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0"/>
      <c r="W244" s="200"/>
      <c r="X244" s="200"/>
      <c r="Y244" s="200"/>
      <c r="Z244" s="200"/>
      <c r="AA244" s="200"/>
      <c r="AB244" s="200"/>
      <c r="AC244" s="200"/>
      <c r="AD244" s="200"/>
      <c r="AE244" s="200"/>
      <c r="AF244" s="200"/>
      <c r="AG244" s="200"/>
      <c r="AH244" s="200"/>
      <c r="AI244" s="200"/>
      <c r="AJ244" s="200"/>
      <c r="AK244" s="200"/>
      <c r="AL244" s="200"/>
      <c r="AM244" s="200"/>
      <c r="AN244" s="200"/>
      <c r="AO244" s="200"/>
      <c r="AP244" s="200"/>
      <c r="AQ244" s="200"/>
      <c r="AR244" s="200"/>
      <c r="AS244" s="200"/>
      <c r="AT244" s="200"/>
      <c r="AU244" s="200"/>
      <c r="AV244" s="200"/>
    </row>
    <row r="245" spans="1:48" s="153" customFormat="1" outlineLevel="1">
      <c r="A245" s="165"/>
      <c r="B245" s="167" t="s">
        <v>299</v>
      </c>
      <c r="C245" s="171" t="s">
        <v>418</v>
      </c>
      <c r="D245" s="184" t="s">
        <v>299</v>
      </c>
      <c r="E245" s="201"/>
      <c r="F245" s="201"/>
      <c r="G245" s="201"/>
      <c r="H245" s="163"/>
      <c r="I245" s="203"/>
      <c r="J245" s="203"/>
      <c r="K245" s="200"/>
      <c r="L245" s="200"/>
      <c r="M245" s="200"/>
      <c r="N245" s="200"/>
      <c r="O245" s="200"/>
      <c r="P245" s="200"/>
      <c r="Q245" s="200"/>
      <c r="R245" s="200"/>
      <c r="S245" s="200"/>
      <c r="T245" s="200"/>
      <c r="U245" s="200"/>
      <c r="V245" s="200"/>
      <c r="W245" s="200"/>
      <c r="X245" s="200"/>
      <c r="Y245" s="200"/>
      <c r="Z245" s="200"/>
      <c r="AA245" s="200"/>
      <c r="AB245" s="200"/>
      <c r="AC245" s="200"/>
      <c r="AD245" s="200"/>
      <c r="AE245" s="200"/>
      <c r="AF245" s="200"/>
      <c r="AG245" s="200"/>
      <c r="AH245" s="200"/>
      <c r="AI245" s="200"/>
      <c r="AJ245" s="200"/>
      <c r="AK245" s="200"/>
      <c r="AL245" s="200"/>
      <c r="AM245" s="200"/>
      <c r="AN245" s="200"/>
      <c r="AO245" s="200"/>
      <c r="AP245" s="200"/>
      <c r="AQ245" s="200"/>
      <c r="AR245" s="200"/>
      <c r="AS245" s="200"/>
      <c r="AT245" s="200"/>
      <c r="AU245" s="200"/>
      <c r="AV245" s="200"/>
    </row>
    <row r="246" spans="1:48" s="153" customFormat="1" outlineLevel="1">
      <c r="A246" s="165">
        <v>111</v>
      </c>
      <c r="B246" s="167" t="s">
        <v>373</v>
      </c>
      <c r="C246" s="171" t="s">
        <v>419</v>
      </c>
      <c r="D246" s="184" t="s">
        <v>102</v>
      </c>
      <c r="E246" s="201">
        <v>10</v>
      </c>
      <c r="F246" s="201"/>
      <c r="G246" s="201">
        <f t="shared" ref="G246" si="14">F246*E246</f>
        <v>0</v>
      </c>
      <c r="H246" s="163" t="s">
        <v>304</v>
      </c>
      <c r="I246" s="203" t="s">
        <v>308</v>
      </c>
      <c r="J246" s="203" t="s">
        <v>309</v>
      </c>
      <c r="K246" s="200"/>
      <c r="L246" s="200"/>
      <c r="M246" s="200"/>
      <c r="N246" s="200"/>
      <c r="O246" s="200"/>
      <c r="P246" s="200"/>
      <c r="Q246" s="200"/>
      <c r="R246" s="200"/>
      <c r="S246" s="200"/>
      <c r="T246" s="200"/>
      <c r="U246" s="200"/>
      <c r="V246" s="200"/>
      <c r="W246" s="200"/>
      <c r="X246" s="200"/>
      <c r="Y246" s="200"/>
      <c r="Z246" s="200"/>
      <c r="AA246" s="200"/>
      <c r="AB246" s="200"/>
      <c r="AC246" s="200"/>
      <c r="AD246" s="200"/>
      <c r="AE246" s="200"/>
      <c r="AF246" s="200"/>
      <c r="AG246" s="200"/>
      <c r="AH246" s="200"/>
      <c r="AI246" s="200"/>
      <c r="AJ246" s="200"/>
      <c r="AK246" s="200"/>
      <c r="AL246" s="200"/>
      <c r="AM246" s="200"/>
      <c r="AN246" s="200"/>
      <c r="AO246" s="200"/>
      <c r="AP246" s="200"/>
      <c r="AQ246" s="200"/>
      <c r="AR246" s="200"/>
      <c r="AS246" s="200"/>
      <c r="AT246" s="200"/>
      <c r="AU246" s="200"/>
      <c r="AV246" s="200"/>
    </row>
    <row r="247" spans="1:48" s="153" customFormat="1" outlineLevel="1">
      <c r="A247" s="165"/>
      <c r="B247" s="167" t="s">
        <v>299</v>
      </c>
      <c r="C247" s="171" t="s">
        <v>420</v>
      </c>
      <c r="D247" s="184" t="s">
        <v>299</v>
      </c>
      <c r="E247" s="201"/>
      <c r="F247" s="201"/>
      <c r="G247" s="201"/>
      <c r="H247" s="163"/>
      <c r="I247" s="203"/>
      <c r="J247" s="203"/>
      <c r="K247" s="200"/>
      <c r="L247" s="200"/>
      <c r="M247" s="200"/>
      <c r="N247" s="200"/>
      <c r="O247" s="200"/>
      <c r="P247" s="200"/>
      <c r="Q247" s="200"/>
      <c r="R247" s="200"/>
      <c r="S247" s="200"/>
      <c r="T247" s="200"/>
      <c r="U247" s="200"/>
      <c r="V247" s="200"/>
      <c r="W247" s="200"/>
      <c r="X247" s="200"/>
      <c r="Y247" s="200"/>
      <c r="Z247" s="200"/>
      <c r="AA247" s="200"/>
      <c r="AB247" s="200"/>
      <c r="AC247" s="200"/>
      <c r="AD247" s="200"/>
      <c r="AE247" s="200"/>
      <c r="AF247" s="200"/>
      <c r="AG247" s="200"/>
      <c r="AH247" s="200"/>
      <c r="AI247" s="200"/>
      <c r="AJ247" s="200"/>
      <c r="AK247" s="200"/>
      <c r="AL247" s="200"/>
      <c r="AM247" s="200"/>
      <c r="AN247" s="200"/>
      <c r="AO247" s="200"/>
      <c r="AP247" s="200"/>
      <c r="AQ247" s="200"/>
      <c r="AR247" s="200"/>
      <c r="AS247" s="200"/>
      <c r="AT247" s="200"/>
      <c r="AU247" s="200"/>
      <c r="AV247" s="200"/>
    </row>
    <row r="248" spans="1:48" s="153" customFormat="1" outlineLevel="1">
      <c r="A248" s="165">
        <v>112</v>
      </c>
      <c r="B248" s="167" t="s">
        <v>375</v>
      </c>
      <c r="C248" s="171" t="s">
        <v>421</v>
      </c>
      <c r="D248" s="184" t="s">
        <v>102</v>
      </c>
      <c r="E248" s="201">
        <v>3</v>
      </c>
      <c r="F248" s="201"/>
      <c r="G248" s="201">
        <f t="shared" ref="G248" si="15">F248*E248</f>
        <v>0</v>
      </c>
      <c r="H248" s="163" t="s">
        <v>304</v>
      </c>
      <c r="I248" s="203" t="s">
        <v>308</v>
      </c>
      <c r="J248" s="203" t="s">
        <v>309</v>
      </c>
      <c r="K248" s="200"/>
      <c r="L248" s="200"/>
      <c r="M248" s="200"/>
      <c r="N248" s="200"/>
      <c r="O248" s="200"/>
      <c r="P248" s="200"/>
      <c r="Q248" s="200"/>
      <c r="R248" s="200"/>
      <c r="S248" s="200"/>
      <c r="T248" s="200"/>
      <c r="U248" s="200"/>
      <c r="V248" s="200"/>
      <c r="W248" s="200"/>
      <c r="X248" s="200"/>
      <c r="Y248" s="200"/>
      <c r="Z248" s="200"/>
      <c r="AA248" s="200"/>
      <c r="AB248" s="200"/>
      <c r="AC248" s="200"/>
      <c r="AD248" s="200"/>
      <c r="AE248" s="200"/>
      <c r="AF248" s="200"/>
      <c r="AG248" s="200"/>
      <c r="AH248" s="200"/>
      <c r="AI248" s="200"/>
      <c r="AJ248" s="200"/>
      <c r="AK248" s="200"/>
      <c r="AL248" s="200"/>
      <c r="AM248" s="200"/>
      <c r="AN248" s="200"/>
      <c r="AO248" s="200"/>
      <c r="AP248" s="200"/>
      <c r="AQ248" s="200"/>
      <c r="AR248" s="200"/>
      <c r="AS248" s="200"/>
      <c r="AT248" s="200"/>
      <c r="AU248" s="200"/>
      <c r="AV248" s="200"/>
    </row>
    <row r="249" spans="1:48" s="153" customFormat="1" outlineLevel="1">
      <c r="A249" s="165"/>
      <c r="B249" s="167" t="s">
        <v>299</v>
      </c>
      <c r="C249" s="171" t="s">
        <v>422</v>
      </c>
      <c r="D249" s="184" t="s">
        <v>299</v>
      </c>
      <c r="E249" s="201"/>
      <c r="F249" s="201"/>
      <c r="G249" s="201"/>
      <c r="H249" s="163"/>
      <c r="I249" s="203"/>
      <c r="J249" s="203"/>
      <c r="K249" s="200"/>
      <c r="L249" s="200"/>
      <c r="M249" s="200"/>
      <c r="N249" s="200"/>
      <c r="O249" s="200"/>
      <c r="P249" s="200"/>
      <c r="Q249" s="200"/>
      <c r="R249" s="200"/>
      <c r="S249" s="200"/>
      <c r="T249" s="200"/>
      <c r="U249" s="200"/>
      <c r="V249" s="200"/>
      <c r="W249" s="200"/>
      <c r="X249" s="200"/>
      <c r="Y249" s="200"/>
      <c r="Z249" s="200"/>
      <c r="AA249" s="200"/>
      <c r="AB249" s="200"/>
      <c r="AC249" s="200"/>
      <c r="AD249" s="200"/>
      <c r="AE249" s="200"/>
      <c r="AF249" s="200"/>
      <c r="AG249" s="200"/>
      <c r="AH249" s="200"/>
      <c r="AI249" s="200"/>
      <c r="AJ249" s="200"/>
      <c r="AK249" s="200"/>
      <c r="AL249" s="200"/>
      <c r="AM249" s="200"/>
      <c r="AN249" s="200"/>
      <c r="AO249" s="200"/>
      <c r="AP249" s="200"/>
      <c r="AQ249" s="200"/>
      <c r="AR249" s="200"/>
      <c r="AS249" s="200"/>
      <c r="AT249" s="200"/>
      <c r="AU249" s="200"/>
      <c r="AV249" s="200"/>
    </row>
    <row r="250" spans="1:48" s="153" customFormat="1" outlineLevel="1">
      <c r="A250" s="165">
        <v>113</v>
      </c>
      <c r="B250" s="167" t="s">
        <v>378</v>
      </c>
      <c r="C250" s="171" t="s">
        <v>423</v>
      </c>
      <c r="D250" s="184" t="s">
        <v>124</v>
      </c>
      <c r="E250" s="201">
        <v>22</v>
      </c>
      <c r="F250" s="201"/>
      <c r="G250" s="201">
        <f t="shared" ref="G250" si="16">F250*E250</f>
        <v>0</v>
      </c>
      <c r="H250" s="163" t="s">
        <v>304</v>
      </c>
      <c r="I250" s="203" t="s">
        <v>308</v>
      </c>
      <c r="J250" s="203" t="s">
        <v>309</v>
      </c>
      <c r="K250" s="200"/>
      <c r="L250" s="200"/>
      <c r="M250" s="200"/>
      <c r="N250" s="200"/>
      <c r="O250" s="200"/>
      <c r="P250" s="200"/>
      <c r="Q250" s="200"/>
      <c r="R250" s="200"/>
      <c r="S250" s="200"/>
      <c r="T250" s="200"/>
      <c r="U250" s="200"/>
      <c r="V250" s="200"/>
      <c r="W250" s="200"/>
      <c r="X250" s="200"/>
      <c r="Y250" s="200"/>
      <c r="Z250" s="200"/>
      <c r="AA250" s="200"/>
      <c r="AB250" s="200"/>
      <c r="AC250" s="200"/>
      <c r="AD250" s="200"/>
      <c r="AE250" s="200"/>
      <c r="AF250" s="200"/>
      <c r="AG250" s="200"/>
      <c r="AH250" s="200"/>
      <c r="AI250" s="200"/>
      <c r="AJ250" s="200"/>
      <c r="AK250" s="200"/>
      <c r="AL250" s="200"/>
      <c r="AM250" s="200"/>
      <c r="AN250" s="200"/>
      <c r="AO250" s="200"/>
      <c r="AP250" s="200"/>
      <c r="AQ250" s="200"/>
      <c r="AR250" s="200"/>
      <c r="AS250" s="200"/>
      <c r="AT250" s="200"/>
      <c r="AU250" s="200"/>
      <c r="AV250" s="200"/>
    </row>
    <row r="251" spans="1:48" s="153" customFormat="1" outlineLevel="1">
      <c r="A251" s="165"/>
      <c r="B251" s="167" t="s">
        <v>299</v>
      </c>
      <c r="C251" s="171" t="s">
        <v>424</v>
      </c>
      <c r="D251" s="184" t="s">
        <v>299</v>
      </c>
      <c r="E251" s="201"/>
      <c r="F251" s="201"/>
      <c r="G251" s="201"/>
      <c r="H251" s="163"/>
      <c r="I251" s="203"/>
      <c r="J251" s="203"/>
      <c r="K251" s="200"/>
      <c r="L251" s="200"/>
      <c r="M251" s="200"/>
      <c r="N251" s="200"/>
      <c r="O251" s="200"/>
      <c r="P251" s="200"/>
      <c r="Q251" s="200"/>
      <c r="R251" s="200"/>
      <c r="S251" s="200"/>
      <c r="T251" s="200"/>
      <c r="U251" s="200"/>
      <c r="V251" s="200"/>
      <c r="W251" s="200"/>
      <c r="X251" s="200"/>
      <c r="Y251" s="200"/>
      <c r="Z251" s="200"/>
      <c r="AA251" s="200"/>
      <c r="AB251" s="200"/>
      <c r="AC251" s="200"/>
      <c r="AD251" s="200"/>
      <c r="AE251" s="200"/>
      <c r="AF251" s="200"/>
      <c r="AG251" s="200"/>
      <c r="AH251" s="200"/>
      <c r="AI251" s="200"/>
      <c r="AJ251" s="200"/>
      <c r="AK251" s="200"/>
      <c r="AL251" s="200"/>
      <c r="AM251" s="200"/>
      <c r="AN251" s="200"/>
      <c r="AO251" s="200"/>
      <c r="AP251" s="200"/>
      <c r="AQ251" s="200"/>
      <c r="AR251" s="200"/>
      <c r="AS251" s="200"/>
      <c r="AT251" s="200"/>
      <c r="AU251" s="200"/>
      <c r="AV251" s="200"/>
    </row>
    <row r="252" spans="1:48" s="153" customFormat="1" outlineLevel="1">
      <c r="A252" s="165">
        <v>114</v>
      </c>
      <c r="B252" s="167" t="s">
        <v>380</v>
      </c>
      <c r="C252" s="171" t="s">
        <v>425</v>
      </c>
      <c r="D252" s="184" t="s">
        <v>124</v>
      </c>
      <c r="E252" s="201">
        <v>22</v>
      </c>
      <c r="F252" s="201"/>
      <c r="G252" s="201">
        <f t="shared" ref="G252" si="17">F252*E252</f>
        <v>0</v>
      </c>
      <c r="H252" s="163" t="s">
        <v>304</v>
      </c>
      <c r="I252" s="203" t="s">
        <v>308</v>
      </c>
      <c r="J252" s="203" t="s">
        <v>309</v>
      </c>
      <c r="K252" s="200"/>
      <c r="L252" s="200"/>
      <c r="M252" s="200"/>
      <c r="N252" s="200"/>
      <c r="O252" s="200"/>
      <c r="P252" s="200"/>
      <c r="Q252" s="200"/>
      <c r="R252" s="200"/>
      <c r="S252" s="200"/>
      <c r="T252" s="200"/>
      <c r="U252" s="200"/>
      <c r="V252" s="200"/>
      <c r="W252" s="200"/>
      <c r="X252" s="200"/>
      <c r="Y252" s="200"/>
      <c r="Z252" s="200"/>
      <c r="AA252" s="200"/>
      <c r="AB252" s="200"/>
      <c r="AC252" s="200"/>
      <c r="AD252" s="200"/>
      <c r="AE252" s="200"/>
      <c r="AF252" s="200"/>
      <c r="AG252" s="200"/>
      <c r="AH252" s="200"/>
      <c r="AI252" s="200"/>
      <c r="AJ252" s="200"/>
      <c r="AK252" s="200"/>
      <c r="AL252" s="200"/>
      <c r="AM252" s="200"/>
      <c r="AN252" s="200"/>
      <c r="AO252" s="200"/>
      <c r="AP252" s="200"/>
      <c r="AQ252" s="200"/>
      <c r="AR252" s="200"/>
      <c r="AS252" s="200"/>
      <c r="AT252" s="200"/>
      <c r="AU252" s="200"/>
      <c r="AV252" s="200"/>
    </row>
    <row r="253" spans="1:48" s="153" customFormat="1" outlineLevel="1">
      <c r="A253" s="165"/>
      <c r="B253" s="167" t="s">
        <v>299</v>
      </c>
      <c r="C253" s="171" t="s">
        <v>426</v>
      </c>
      <c r="D253" s="184" t="s">
        <v>299</v>
      </c>
      <c r="E253" s="201"/>
      <c r="F253" s="201"/>
      <c r="G253" s="201"/>
      <c r="H253" s="163"/>
      <c r="I253" s="203"/>
      <c r="J253" s="203"/>
      <c r="K253" s="200"/>
      <c r="L253" s="200"/>
      <c r="M253" s="200"/>
      <c r="N253" s="200"/>
      <c r="O253" s="200"/>
      <c r="P253" s="200"/>
      <c r="Q253" s="200"/>
      <c r="R253" s="200"/>
      <c r="S253" s="200"/>
      <c r="T253" s="200"/>
      <c r="U253" s="200"/>
      <c r="V253" s="200"/>
      <c r="W253" s="200"/>
      <c r="X253" s="200"/>
      <c r="Y253" s="200"/>
      <c r="Z253" s="200"/>
      <c r="AA253" s="200"/>
      <c r="AB253" s="200"/>
      <c r="AC253" s="200"/>
      <c r="AD253" s="200"/>
      <c r="AE253" s="200"/>
      <c r="AF253" s="200"/>
      <c r="AG253" s="200"/>
      <c r="AH253" s="200"/>
      <c r="AI253" s="200"/>
      <c r="AJ253" s="200"/>
      <c r="AK253" s="200"/>
      <c r="AL253" s="200"/>
      <c r="AM253" s="200"/>
      <c r="AN253" s="200"/>
      <c r="AO253" s="200"/>
      <c r="AP253" s="200"/>
      <c r="AQ253" s="200"/>
      <c r="AR253" s="200"/>
      <c r="AS253" s="200"/>
      <c r="AT253" s="200"/>
      <c r="AU253" s="200"/>
      <c r="AV253" s="200"/>
    </row>
    <row r="254" spans="1:48" s="153" customFormat="1" outlineLevel="1">
      <c r="A254" s="165">
        <v>115</v>
      </c>
      <c r="B254" s="167" t="s">
        <v>382</v>
      </c>
      <c r="C254" s="171" t="s">
        <v>427</v>
      </c>
      <c r="D254" s="184" t="s">
        <v>102</v>
      </c>
      <c r="E254" s="201">
        <v>1</v>
      </c>
      <c r="F254" s="201"/>
      <c r="G254" s="201">
        <f t="shared" ref="G254" si="18">F254*E254</f>
        <v>0</v>
      </c>
      <c r="H254" s="163" t="s">
        <v>304</v>
      </c>
      <c r="I254" s="203" t="s">
        <v>308</v>
      </c>
      <c r="J254" s="203" t="s">
        <v>309</v>
      </c>
      <c r="K254" s="200"/>
      <c r="L254" s="200"/>
      <c r="M254" s="200"/>
      <c r="N254" s="200"/>
      <c r="O254" s="200"/>
      <c r="P254" s="200"/>
      <c r="Q254" s="200"/>
      <c r="R254" s="200"/>
      <c r="S254" s="200"/>
      <c r="T254" s="200"/>
      <c r="U254" s="200"/>
      <c r="V254" s="200"/>
      <c r="W254" s="200"/>
      <c r="X254" s="200"/>
      <c r="Y254" s="200"/>
      <c r="Z254" s="200"/>
      <c r="AA254" s="200"/>
      <c r="AB254" s="200"/>
      <c r="AC254" s="200"/>
      <c r="AD254" s="200"/>
      <c r="AE254" s="200"/>
      <c r="AF254" s="200"/>
      <c r="AG254" s="200"/>
      <c r="AH254" s="200"/>
      <c r="AI254" s="200"/>
      <c r="AJ254" s="200"/>
      <c r="AK254" s="200"/>
      <c r="AL254" s="200"/>
      <c r="AM254" s="200"/>
      <c r="AN254" s="200"/>
      <c r="AO254" s="200"/>
      <c r="AP254" s="200"/>
      <c r="AQ254" s="200"/>
      <c r="AR254" s="200"/>
      <c r="AS254" s="200"/>
      <c r="AT254" s="200"/>
      <c r="AU254" s="200"/>
      <c r="AV254" s="200"/>
    </row>
    <row r="255" spans="1:48" s="153" customFormat="1" outlineLevel="1">
      <c r="A255" s="165"/>
      <c r="B255" s="167" t="s">
        <v>299</v>
      </c>
      <c r="C255" s="171" t="s">
        <v>428</v>
      </c>
      <c r="D255" s="184" t="s">
        <v>299</v>
      </c>
      <c r="E255" s="201"/>
      <c r="F255" s="201"/>
      <c r="G255" s="201"/>
      <c r="H255" s="163"/>
      <c r="I255" s="203"/>
      <c r="J255" s="203"/>
      <c r="K255" s="200"/>
      <c r="L255" s="200"/>
      <c r="M255" s="200"/>
      <c r="N255" s="200"/>
      <c r="O255" s="200"/>
      <c r="P255" s="200"/>
      <c r="Q255" s="200"/>
      <c r="R255" s="200"/>
      <c r="S255" s="200"/>
      <c r="T255" s="200"/>
      <c r="U255" s="200"/>
      <c r="V255" s="200"/>
      <c r="W255" s="200"/>
      <c r="X255" s="200"/>
      <c r="Y255" s="200"/>
      <c r="Z255" s="200"/>
      <c r="AA255" s="200"/>
      <c r="AB255" s="200"/>
      <c r="AC255" s="200"/>
      <c r="AD255" s="200"/>
      <c r="AE255" s="200"/>
      <c r="AF255" s="200"/>
      <c r="AG255" s="200"/>
      <c r="AH255" s="200"/>
      <c r="AI255" s="200"/>
      <c r="AJ255" s="200"/>
      <c r="AK255" s="200"/>
      <c r="AL255" s="200"/>
      <c r="AM255" s="200"/>
      <c r="AN255" s="200"/>
      <c r="AO255" s="200"/>
      <c r="AP255" s="200"/>
      <c r="AQ255" s="200"/>
      <c r="AR255" s="200"/>
      <c r="AS255" s="200"/>
      <c r="AT255" s="200"/>
      <c r="AU255" s="200"/>
      <c r="AV255" s="200"/>
    </row>
    <row r="256" spans="1:48" s="153" customFormat="1" outlineLevel="1">
      <c r="A256" s="165">
        <v>116</v>
      </c>
      <c r="B256" s="167" t="s">
        <v>383</v>
      </c>
      <c r="C256" s="171" t="s">
        <v>429</v>
      </c>
      <c r="D256" s="184" t="s">
        <v>124</v>
      </c>
      <c r="E256" s="201">
        <v>25</v>
      </c>
      <c r="F256" s="201"/>
      <c r="G256" s="201">
        <f t="shared" ref="G256" si="19">F256*E256</f>
        <v>0</v>
      </c>
      <c r="H256" s="163" t="s">
        <v>304</v>
      </c>
      <c r="I256" s="203" t="s">
        <v>308</v>
      </c>
      <c r="J256" s="203" t="s">
        <v>309</v>
      </c>
      <c r="K256" s="200"/>
      <c r="L256" s="200"/>
      <c r="M256" s="200"/>
      <c r="N256" s="200"/>
      <c r="O256" s="200"/>
      <c r="P256" s="200"/>
      <c r="Q256" s="200"/>
      <c r="R256" s="200"/>
      <c r="S256" s="200"/>
      <c r="T256" s="200"/>
      <c r="U256" s="200"/>
      <c r="V256" s="200"/>
      <c r="W256" s="200"/>
      <c r="X256" s="200"/>
      <c r="Y256" s="200"/>
      <c r="Z256" s="200"/>
      <c r="AA256" s="200"/>
      <c r="AB256" s="200"/>
      <c r="AC256" s="200"/>
      <c r="AD256" s="200"/>
      <c r="AE256" s="200"/>
      <c r="AF256" s="200"/>
      <c r="AG256" s="200"/>
      <c r="AH256" s="200"/>
      <c r="AI256" s="200"/>
      <c r="AJ256" s="200"/>
      <c r="AK256" s="200"/>
      <c r="AL256" s="200"/>
      <c r="AM256" s="200"/>
      <c r="AN256" s="200"/>
      <c r="AO256" s="200"/>
      <c r="AP256" s="200"/>
      <c r="AQ256" s="200"/>
      <c r="AR256" s="200"/>
      <c r="AS256" s="200"/>
      <c r="AT256" s="200"/>
      <c r="AU256" s="200"/>
      <c r="AV256" s="200"/>
    </row>
    <row r="257" spans="1:48" s="153" customFormat="1" outlineLevel="1">
      <c r="A257" s="165"/>
      <c r="B257" s="167" t="s">
        <v>299</v>
      </c>
      <c r="C257" s="171" t="s">
        <v>430</v>
      </c>
      <c r="D257" s="184" t="s">
        <v>299</v>
      </c>
      <c r="E257" s="201"/>
      <c r="F257" s="201"/>
      <c r="G257" s="201"/>
      <c r="H257" s="163"/>
      <c r="I257" s="203"/>
      <c r="J257" s="203"/>
      <c r="K257" s="200"/>
      <c r="L257" s="200"/>
      <c r="M257" s="200"/>
      <c r="N257" s="200"/>
      <c r="O257" s="200"/>
      <c r="P257" s="200"/>
      <c r="Q257" s="200"/>
      <c r="R257" s="200"/>
      <c r="S257" s="200"/>
      <c r="T257" s="200"/>
      <c r="U257" s="200"/>
      <c r="V257" s="200"/>
      <c r="W257" s="200"/>
      <c r="X257" s="200"/>
      <c r="Y257" s="200"/>
      <c r="Z257" s="200"/>
      <c r="AA257" s="200"/>
      <c r="AB257" s="200"/>
      <c r="AC257" s="200"/>
      <c r="AD257" s="200"/>
      <c r="AE257" s="200"/>
      <c r="AF257" s="200"/>
      <c r="AG257" s="200"/>
      <c r="AH257" s="200"/>
      <c r="AI257" s="200"/>
      <c r="AJ257" s="200"/>
      <c r="AK257" s="200"/>
      <c r="AL257" s="200"/>
      <c r="AM257" s="200"/>
      <c r="AN257" s="200"/>
      <c r="AO257" s="200"/>
      <c r="AP257" s="200"/>
      <c r="AQ257" s="200"/>
      <c r="AR257" s="200"/>
      <c r="AS257" s="200"/>
      <c r="AT257" s="200"/>
      <c r="AU257" s="200"/>
      <c r="AV257" s="200"/>
    </row>
    <row r="258" spans="1:48" s="153" customFormat="1" outlineLevel="1">
      <c r="A258" s="165">
        <v>117</v>
      </c>
      <c r="B258" s="167" t="s">
        <v>385</v>
      </c>
      <c r="C258" s="171" t="s">
        <v>431</v>
      </c>
      <c r="D258" s="184" t="s">
        <v>96</v>
      </c>
      <c r="E258" s="201">
        <v>3</v>
      </c>
      <c r="F258" s="201"/>
      <c r="G258" s="201">
        <f t="shared" ref="G258" si="20">F258*E258</f>
        <v>0</v>
      </c>
      <c r="H258" s="163" t="s">
        <v>304</v>
      </c>
      <c r="I258" s="203" t="s">
        <v>308</v>
      </c>
      <c r="J258" s="203" t="s">
        <v>309</v>
      </c>
      <c r="K258" s="200"/>
      <c r="L258" s="200"/>
      <c r="M258" s="200"/>
      <c r="N258" s="200"/>
      <c r="O258" s="200"/>
      <c r="P258" s="200"/>
      <c r="Q258" s="200"/>
      <c r="R258" s="200"/>
      <c r="S258" s="200"/>
      <c r="T258" s="200"/>
      <c r="U258" s="200"/>
      <c r="V258" s="200"/>
      <c r="W258" s="200"/>
      <c r="X258" s="200"/>
      <c r="Y258" s="200"/>
      <c r="Z258" s="200"/>
      <c r="AA258" s="200"/>
      <c r="AB258" s="200"/>
      <c r="AC258" s="200"/>
      <c r="AD258" s="200"/>
      <c r="AE258" s="200"/>
      <c r="AF258" s="200"/>
      <c r="AG258" s="200"/>
      <c r="AH258" s="200"/>
      <c r="AI258" s="200"/>
      <c r="AJ258" s="200"/>
      <c r="AK258" s="200"/>
      <c r="AL258" s="200"/>
      <c r="AM258" s="200"/>
      <c r="AN258" s="200"/>
      <c r="AO258" s="200"/>
      <c r="AP258" s="200"/>
      <c r="AQ258" s="200"/>
      <c r="AR258" s="200"/>
      <c r="AS258" s="200"/>
      <c r="AT258" s="200"/>
      <c r="AU258" s="200"/>
      <c r="AV258" s="200"/>
    </row>
    <row r="259" spans="1:48" s="153" customFormat="1" outlineLevel="1">
      <c r="A259" s="165"/>
      <c r="B259" s="167" t="s">
        <v>299</v>
      </c>
      <c r="C259" s="171" t="s">
        <v>432</v>
      </c>
      <c r="D259" s="184" t="s">
        <v>299</v>
      </c>
      <c r="E259" s="201"/>
      <c r="F259" s="201"/>
      <c r="G259" s="201"/>
      <c r="H259" s="163"/>
      <c r="I259" s="203"/>
      <c r="J259" s="203"/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W259" s="200"/>
      <c r="X259" s="200"/>
      <c r="Y259" s="200"/>
      <c r="Z259" s="200"/>
      <c r="AA259" s="200"/>
      <c r="AB259" s="200"/>
      <c r="AC259" s="200"/>
      <c r="AD259" s="200"/>
      <c r="AE259" s="200"/>
      <c r="AF259" s="200"/>
      <c r="AG259" s="200"/>
      <c r="AH259" s="200"/>
      <c r="AI259" s="200"/>
      <c r="AJ259" s="200"/>
      <c r="AK259" s="200"/>
      <c r="AL259" s="200"/>
      <c r="AM259" s="200"/>
      <c r="AN259" s="200"/>
      <c r="AO259" s="200"/>
      <c r="AP259" s="200"/>
      <c r="AQ259" s="200"/>
      <c r="AR259" s="200"/>
      <c r="AS259" s="200"/>
      <c r="AT259" s="200"/>
      <c r="AU259" s="200"/>
      <c r="AV259" s="200"/>
    </row>
    <row r="260" spans="1:48" s="153" customFormat="1" outlineLevel="1">
      <c r="A260" s="165">
        <v>118</v>
      </c>
      <c r="B260" s="167" t="s">
        <v>537</v>
      </c>
      <c r="C260" s="171" t="s">
        <v>433</v>
      </c>
      <c r="D260" s="184" t="s">
        <v>124</v>
      </c>
      <c r="E260" s="201">
        <v>22</v>
      </c>
      <c r="F260" s="201"/>
      <c r="G260" s="201">
        <f t="shared" ref="G260" si="21">F260*E260</f>
        <v>0</v>
      </c>
      <c r="H260" s="163" t="s">
        <v>304</v>
      </c>
      <c r="I260" s="203" t="s">
        <v>308</v>
      </c>
      <c r="J260" s="203" t="s">
        <v>309</v>
      </c>
      <c r="K260" s="200"/>
      <c r="L260" s="200"/>
      <c r="M260" s="200"/>
      <c r="N260" s="200"/>
      <c r="O260" s="200"/>
      <c r="P260" s="200"/>
      <c r="Q260" s="200"/>
      <c r="R260" s="200"/>
      <c r="S260" s="200"/>
      <c r="T260" s="200"/>
      <c r="U260" s="200"/>
      <c r="V260" s="200"/>
      <c r="W260" s="200"/>
      <c r="X260" s="200"/>
      <c r="Y260" s="200"/>
      <c r="Z260" s="200"/>
      <c r="AA260" s="200"/>
      <c r="AB260" s="200"/>
      <c r="AC260" s="200"/>
      <c r="AD260" s="200"/>
      <c r="AE260" s="200"/>
      <c r="AF260" s="200"/>
      <c r="AG260" s="200"/>
      <c r="AH260" s="200"/>
      <c r="AI260" s="200"/>
      <c r="AJ260" s="200"/>
      <c r="AK260" s="200"/>
      <c r="AL260" s="200"/>
      <c r="AM260" s="200"/>
      <c r="AN260" s="200"/>
      <c r="AO260" s="200"/>
      <c r="AP260" s="200"/>
      <c r="AQ260" s="200"/>
      <c r="AR260" s="200"/>
      <c r="AS260" s="200"/>
      <c r="AT260" s="200"/>
      <c r="AU260" s="200"/>
      <c r="AV260" s="200"/>
    </row>
    <row r="261" spans="1:48" s="153" customFormat="1" outlineLevel="1">
      <c r="A261" s="165"/>
      <c r="B261" s="167" t="s">
        <v>299</v>
      </c>
      <c r="C261" s="171" t="s">
        <v>434</v>
      </c>
      <c r="D261" s="184" t="s">
        <v>299</v>
      </c>
      <c r="E261" s="201"/>
      <c r="F261" s="201"/>
      <c r="G261" s="201"/>
      <c r="H261" s="163"/>
      <c r="I261" s="203"/>
      <c r="J261" s="203"/>
      <c r="K261" s="200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F261" s="200"/>
      <c r="AG261" s="200"/>
      <c r="AH261" s="200"/>
      <c r="AI261" s="200"/>
      <c r="AJ261" s="200"/>
      <c r="AK261" s="200"/>
      <c r="AL261" s="200"/>
      <c r="AM261" s="200"/>
      <c r="AN261" s="200"/>
      <c r="AO261" s="200"/>
      <c r="AP261" s="200"/>
      <c r="AQ261" s="200"/>
      <c r="AR261" s="200"/>
      <c r="AS261" s="200"/>
      <c r="AT261" s="200"/>
      <c r="AU261" s="200"/>
      <c r="AV261" s="200"/>
    </row>
    <row r="262" spans="1:48" s="153" customFormat="1" outlineLevel="1">
      <c r="A262" s="165">
        <v>119</v>
      </c>
      <c r="B262" s="167" t="s">
        <v>387</v>
      </c>
      <c r="C262" s="171" t="s">
        <v>435</v>
      </c>
      <c r="D262" s="184" t="s">
        <v>124</v>
      </c>
      <c r="E262" s="201">
        <v>1</v>
      </c>
      <c r="F262" s="201"/>
      <c r="G262" s="201">
        <f t="shared" ref="G262" si="22">F262*E262</f>
        <v>0</v>
      </c>
      <c r="H262" s="163" t="s">
        <v>304</v>
      </c>
      <c r="I262" s="203" t="s">
        <v>308</v>
      </c>
      <c r="J262" s="203" t="s">
        <v>309</v>
      </c>
      <c r="K262" s="200"/>
      <c r="L262" s="200"/>
      <c r="M262" s="200"/>
      <c r="N262" s="200"/>
      <c r="O262" s="200"/>
      <c r="P262" s="200"/>
      <c r="Q262" s="200"/>
      <c r="R262" s="200"/>
      <c r="S262" s="200"/>
      <c r="T262" s="200"/>
      <c r="U262" s="200"/>
      <c r="V262" s="200"/>
      <c r="W262" s="200"/>
      <c r="X262" s="200"/>
      <c r="Y262" s="200"/>
      <c r="Z262" s="200"/>
      <c r="AA262" s="200"/>
      <c r="AB262" s="200"/>
      <c r="AC262" s="200"/>
      <c r="AD262" s="200"/>
      <c r="AE262" s="200"/>
      <c r="AF262" s="200"/>
      <c r="AG262" s="200"/>
      <c r="AH262" s="200"/>
      <c r="AI262" s="200"/>
      <c r="AJ262" s="200"/>
      <c r="AK262" s="200"/>
      <c r="AL262" s="200"/>
      <c r="AM262" s="200"/>
      <c r="AN262" s="200"/>
      <c r="AO262" s="200"/>
      <c r="AP262" s="200"/>
      <c r="AQ262" s="200"/>
      <c r="AR262" s="200"/>
      <c r="AS262" s="200"/>
      <c r="AT262" s="200"/>
      <c r="AU262" s="200"/>
      <c r="AV262" s="200"/>
    </row>
    <row r="263" spans="1:48" s="153" customFormat="1" outlineLevel="1">
      <c r="A263" s="165"/>
      <c r="B263" s="167" t="s">
        <v>299</v>
      </c>
      <c r="C263" s="171" t="s">
        <v>436</v>
      </c>
      <c r="D263" s="184" t="s">
        <v>299</v>
      </c>
      <c r="E263" s="201"/>
      <c r="F263" s="201"/>
      <c r="G263" s="201"/>
      <c r="H263" s="163"/>
      <c r="I263" s="203"/>
      <c r="J263" s="203"/>
      <c r="K263" s="200"/>
      <c r="L263" s="200"/>
      <c r="M263" s="200"/>
      <c r="N263" s="200"/>
      <c r="O263" s="200"/>
      <c r="P263" s="200"/>
      <c r="Q263" s="200"/>
      <c r="R263" s="200"/>
      <c r="S263" s="200"/>
      <c r="T263" s="200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F263" s="200"/>
      <c r="AG263" s="200"/>
      <c r="AH263" s="200"/>
      <c r="AI263" s="200"/>
      <c r="AJ263" s="200"/>
      <c r="AK263" s="200"/>
      <c r="AL263" s="200"/>
      <c r="AM263" s="200"/>
      <c r="AN263" s="200"/>
      <c r="AO263" s="200"/>
      <c r="AP263" s="200"/>
      <c r="AQ263" s="200"/>
      <c r="AR263" s="200"/>
      <c r="AS263" s="200"/>
      <c r="AT263" s="200"/>
      <c r="AU263" s="200"/>
      <c r="AV263" s="200"/>
    </row>
    <row r="264" spans="1:48" s="153" customFormat="1" outlineLevel="1">
      <c r="A264" s="165">
        <v>120</v>
      </c>
      <c r="B264" s="167" t="s">
        <v>391</v>
      </c>
      <c r="C264" s="171" t="s">
        <v>437</v>
      </c>
      <c r="D264" s="184" t="s">
        <v>244</v>
      </c>
      <c r="E264" s="201">
        <v>1</v>
      </c>
      <c r="F264" s="201"/>
      <c r="G264" s="201">
        <f t="shared" ref="G264" si="23">F264*E264</f>
        <v>0</v>
      </c>
      <c r="H264" s="163" t="s">
        <v>304</v>
      </c>
      <c r="I264" s="203" t="s">
        <v>308</v>
      </c>
      <c r="J264" s="203" t="s">
        <v>309</v>
      </c>
      <c r="K264" s="200"/>
      <c r="L264" s="200"/>
      <c r="M264" s="200"/>
      <c r="N264" s="200"/>
      <c r="O264" s="200"/>
      <c r="P264" s="200"/>
      <c r="Q264" s="200"/>
      <c r="R264" s="200"/>
      <c r="S264" s="200"/>
      <c r="T264" s="200"/>
      <c r="U264" s="200"/>
      <c r="V264" s="200"/>
      <c r="W264" s="200"/>
      <c r="X264" s="200"/>
      <c r="Y264" s="200"/>
      <c r="Z264" s="200"/>
      <c r="AA264" s="200"/>
      <c r="AB264" s="200"/>
      <c r="AC264" s="200"/>
      <c r="AD264" s="200"/>
      <c r="AE264" s="200"/>
      <c r="AF264" s="200"/>
      <c r="AG264" s="200"/>
      <c r="AH264" s="200"/>
      <c r="AI264" s="200"/>
      <c r="AJ264" s="200"/>
      <c r="AK264" s="200"/>
      <c r="AL264" s="200"/>
      <c r="AM264" s="200"/>
      <c r="AN264" s="200"/>
      <c r="AO264" s="200"/>
      <c r="AP264" s="200"/>
      <c r="AQ264" s="200"/>
      <c r="AR264" s="200"/>
      <c r="AS264" s="200"/>
      <c r="AT264" s="200"/>
      <c r="AU264" s="200"/>
      <c r="AV264" s="200"/>
    </row>
    <row r="265" spans="1:48" s="153" customFormat="1" outlineLevel="1">
      <c r="A265" s="165"/>
      <c r="B265" s="167" t="s">
        <v>299</v>
      </c>
      <c r="C265" s="171" t="s">
        <v>438</v>
      </c>
      <c r="D265" s="184" t="s">
        <v>299</v>
      </c>
      <c r="E265" s="201"/>
      <c r="F265" s="201"/>
      <c r="G265" s="201"/>
      <c r="H265" s="163"/>
      <c r="I265" s="203"/>
      <c r="J265" s="203"/>
      <c r="K265" s="200"/>
      <c r="L265" s="200"/>
      <c r="M265" s="200"/>
      <c r="N265" s="200"/>
      <c r="O265" s="200"/>
      <c r="P265" s="200"/>
      <c r="Q265" s="200"/>
      <c r="R265" s="200"/>
      <c r="S265" s="200"/>
      <c r="T265" s="200"/>
      <c r="U265" s="200"/>
      <c r="V265" s="200"/>
      <c r="W265" s="200"/>
      <c r="X265" s="200"/>
      <c r="Y265" s="200"/>
      <c r="Z265" s="200"/>
      <c r="AA265" s="200"/>
      <c r="AB265" s="200"/>
      <c r="AC265" s="200"/>
      <c r="AD265" s="200"/>
      <c r="AE265" s="200"/>
      <c r="AF265" s="200"/>
      <c r="AG265" s="200"/>
      <c r="AH265" s="200"/>
      <c r="AI265" s="200"/>
      <c r="AJ265" s="200"/>
      <c r="AK265" s="200"/>
      <c r="AL265" s="200"/>
      <c r="AM265" s="200"/>
      <c r="AN265" s="200"/>
      <c r="AO265" s="200"/>
      <c r="AP265" s="200"/>
      <c r="AQ265" s="200"/>
      <c r="AR265" s="200"/>
      <c r="AS265" s="200"/>
      <c r="AT265" s="200"/>
      <c r="AU265" s="200"/>
      <c r="AV265" s="200"/>
    </row>
    <row r="266" spans="1:48" s="153" customFormat="1" outlineLevel="1">
      <c r="A266" s="165">
        <v>121</v>
      </c>
      <c r="B266" s="167" t="s">
        <v>394</v>
      </c>
      <c r="C266" s="171" t="s">
        <v>439</v>
      </c>
      <c r="D266" s="184" t="s">
        <v>128</v>
      </c>
      <c r="E266" s="201">
        <v>16</v>
      </c>
      <c r="F266" s="201"/>
      <c r="G266" s="201">
        <f t="shared" ref="G266:G267" si="24">F266*E266</f>
        <v>0</v>
      </c>
      <c r="H266" s="163" t="s">
        <v>304</v>
      </c>
      <c r="I266" s="203" t="s">
        <v>308</v>
      </c>
      <c r="J266" s="203" t="s">
        <v>309</v>
      </c>
      <c r="K266" s="200"/>
      <c r="L266" s="200"/>
      <c r="M266" s="200"/>
      <c r="N266" s="200"/>
      <c r="O266" s="200"/>
      <c r="P266" s="200"/>
      <c r="Q266" s="200"/>
      <c r="R266" s="200"/>
      <c r="S266" s="200"/>
      <c r="T266" s="200"/>
      <c r="U266" s="200"/>
      <c r="V266" s="200"/>
      <c r="W266" s="200"/>
      <c r="X266" s="200"/>
      <c r="Y266" s="200"/>
      <c r="Z266" s="200"/>
      <c r="AA266" s="200"/>
      <c r="AB266" s="200"/>
      <c r="AC266" s="200"/>
      <c r="AD266" s="200"/>
      <c r="AE266" s="200"/>
      <c r="AF266" s="200"/>
      <c r="AG266" s="200"/>
      <c r="AH266" s="200"/>
      <c r="AI266" s="200"/>
      <c r="AJ266" s="200"/>
      <c r="AK266" s="200"/>
      <c r="AL266" s="200"/>
      <c r="AM266" s="200"/>
      <c r="AN266" s="200"/>
      <c r="AO266" s="200"/>
      <c r="AP266" s="200"/>
      <c r="AQ266" s="200"/>
      <c r="AR266" s="200"/>
      <c r="AS266" s="200"/>
      <c r="AT266" s="200"/>
      <c r="AU266" s="200"/>
      <c r="AV266" s="200"/>
    </row>
    <row r="267" spans="1:48" s="153" customFormat="1" outlineLevel="1">
      <c r="A267" s="165">
        <v>122</v>
      </c>
      <c r="B267" s="167" t="s">
        <v>397</v>
      </c>
      <c r="C267" s="171" t="s">
        <v>440</v>
      </c>
      <c r="D267" s="184" t="s">
        <v>128</v>
      </c>
      <c r="E267" s="201">
        <v>16</v>
      </c>
      <c r="F267" s="201"/>
      <c r="G267" s="201">
        <f t="shared" si="24"/>
        <v>0</v>
      </c>
      <c r="H267" s="163" t="s">
        <v>304</v>
      </c>
      <c r="I267" s="203" t="s">
        <v>308</v>
      </c>
      <c r="J267" s="203" t="s">
        <v>309</v>
      </c>
      <c r="K267" s="200"/>
      <c r="L267" s="200"/>
      <c r="M267" s="200"/>
      <c r="N267" s="200"/>
      <c r="O267" s="200"/>
      <c r="P267" s="200"/>
      <c r="Q267" s="200"/>
      <c r="R267" s="200"/>
      <c r="S267" s="200"/>
      <c r="T267" s="200"/>
      <c r="U267" s="200"/>
      <c r="V267" s="200"/>
      <c r="W267" s="200"/>
      <c r="X267" s="200"/>
      <c r="Y267" s="200"/>
      <c r="Z267" s="200"/>
      <c r="AA267" s="200"/>
      <c r="AB267" s="200"/>
      <c r="AC267" s="200"/>
      <c r="AD267" s="200"/>
      <c r="AE267" s="200"/>
      <c r="AF267" s="200"/>
      <c r="AG267" s="200"/>
      <c r="AH267" s="200"/>
      <c r="AI267" s="200"/>
      <c r="AJ267" s="200"/>
      <c r="AK267" s="200"/>
      <c r="AL267" s="200"/>
      <c r="AM267" s="200"/>
      <c r="AN267" s="200"/>
      <c r="AO267" s="200"/>
      <c r="AP267" s="200"/>
      <c r="AQ267" s="200"/>
      <c r="AR267" s="200"/>
      <c r="AS267" s="200"/>
      <c r="AT267" s="200"/>
      <c r="AU267" s="200"/>
      <c r="AV267" s="200"/>
    </row>
    <row r="268" spans="1:48" s="153" customFormat="1" outlineLevel="1">
      <c r="A268" s="165"/>
      <c r="B268" s="167" t="s">
        <v>299</v>
      </c>
      <c r="C268" s="171" t="s">
        <v>441</v>
      </c>
      <c r="D268" s="184" t="s">
        <v>299</v>
      </c>
      <c r="E268" s="201"/>
      <c r="F268" s="201"/>
      <c r="G268" s="201"/>
      <c r="H268" s="163"/>
      <c r="I268" s="203"/>
      <c r="J268" s="203"/>
      <c r="K268" s="200"/>
      <c r="L268" s="200"/>
      <c r="M268" s="200"/>
      <c r="N268" s="200"/>
      <c r="O268" s="200"/>
      <c r="P268" s="200"/>
      <c r="Q268" s="200"/>
      <c r="R268" s="200"/>
      <c r="S268" s="200"/>
      <c r="T268" s="200"/>
      <c r="U268" s="200"/>
      <c r="V268" s="200"/>
      <c r="W268" s="200"/>
      <c r="X268" s="200"/>
      <c r="Y268" s="200"/>
      <c r="Z268" s="200"/>
      <c r="AA268" s="200"/>
      <c r="AB268" s="200"/>
      <c r="AC268" s="200"/>
      <c r="AD268" s="200"/>
      <c r="AE268" s="200"/>
      <c r="AF268" s="200"/>
      <c r="AG268" s="200"/>
      <c r="AH268" s="200"/>
      <c r="AI268" s="200"/>
      <c r="AJ268" s="200"/>
      <c r="AK268" s="200"/>
      <c r="AL268" s="200"/>
      <c r="AM268" s="200"/>
      <c r="AN268" s="200"/>
      <c r="AO268" s="200"/>
      <c r="AP268" s="200"/>
      <c r="AQ268" s="200"/>
      <c r="AR268" s="200"/>
      <c r="AS268" s="200"/>
      <c r="AT268" s="200"/>
      <c r="AU268" s="200"/>
      <c r="AV268" s="200"/>
    </row>
    <row r="269" spans="1:48" s="153" customFormat="1" outlineLevel="1">
      <c r="A269" s="165">
        <v>123</v>
      </c>
      <c r="B269" s="167" t="s">
        <v>400</v>
      </c>
      <c r="C269" s="171" t="s">
        <v>442</v>
      </c>
      <c r="D269" s="184" t="s">
        <v>128</v>
      </c>
      <c r="E269" s="201">
        <v>1.5</v>
      </c>
      <c r="F269" s="201"/>
      <c r="G269" s="201">
        <f t="shared" ref="G269" si="25">F269*E269</f>
        <v>0</v>
      </c>
      <c r="H269" s="163" t="s">
        <v>304</v>
      </c>
      <c r="I269" s="203" t="s">
        <v>308</v>
      </c>
      <c r="J269" s="203" t="s">
        <v>309</v>
      </c>
      <c r="K269" s="200"/>
      <c r="L269" s="200"/>
      <c r="M269" s="200"/>
      <c r="N269" s="200"/>
      <c r="O269" s="200"/>
      <c r="P269" s="200"/>
      <c r="Q269" s="200"/>
      <c r="R269" s="200"/>
      <c r="S269" s="200"/>
      <c r="T269" s="200"/>
      <c r="U269" s="200"/>
      <c r="V269" s="200"/>
      <c r="W269" s="200"/>
      <c r="X269" s="200"/>
      <c r="Y269" s="200"/>
      <c r="Z269" s="200"/>
      <c r="AA269" s="200"/>
      <c r="AB269" s="200"/>
      <c r="AC269" s="200"/>
      <c r="AD269" s="200"/>
      <c r="AE269" s="200"/>
      <c r="AF269" s="200"/>
      <c r="AG269" s="200"/>
      <c r="AH269" s="200"/>
      <c r="AI269" s="200"/>
      <c r="AJ269" s="200"/>
      <c r="AK269" s="200"/>
      <c r="AL269" s="200"/>
      <c r="AM269" s="200"/>
      <c r="AN269" s="200"/>
      <c r="AO269" s="200"/>
      <c r="AP269" s="200"/>
      <c r="AQ269" s="200"/>
      <c r="AR269" s="200"/>
      <c r="AS269" s="200"/>
      <c r="AT269" s="200"/>
      <c r="AU269" s="200"/>
      <c r="AV269" s="200"/>
    </row>
    <row r="270" spans="1:48" s="153" customFormat="1" outlineLevel="1">
      <c r="A270" s="165"/>
      <c r="B270" s="167" t="s">
        <v>299</v>
      </c>
      <c r="C270" s="171" t="s">
        <v>443</v>
      </c>
      <c r="D270" s="184" t="s">
        <v>299</v>
      </c>
      <c r="E270" s="201"/>
      <c r="F270" s="201"/>
      <c r="G270" s="201"/>
      <c r="H270" s="163"/>
      <c r="I270" s="203"/>
      <c r="J270" s="203"/>
      <c r="K270" s="200"/>
      <c r="L270" s="200"/>
      <c r="M270" s="200"/>
      <c r="N270" s="200"/>
      <c r="O270" s="200"/>
      <c r="P270" s="200"/>
      <c r="Q270" s="200"/>
      <c r="R270" s="200"/>
      <c r="S270" s="200"/>
      <c r="T270" s="200"/>
      <c r="U270" s="200"/>
      <c r="V270" s="200"/>
      <c r="W270" s="200"/>
      <c r="X270" s="200"/>
      <c r="Y270" s="200"/>
      <c r="Z270" s="200"/>
      <c r="AA270" s="200"/>
      <c r="AB270" s="200"/>
      <c r="AC270" s="200"/>
      <c r="AD270" s="200"/>
      <c r="AE270" s="200"/>
      <c r="AF270" s="200"/>
      <c r="AG270" s="200"/>
      <c r="AH270" s="200"/>
      <c r="AI270" s="200"/>
      <c r="AJ270" s="200"/>
      <c r="AK270" s="200"/>
      <c r="AL270" s="200"/>
      <c r="AM270" s="200"/>
      <c r="AN270" s="200"/>
      <c r="AO270" s="200"/>
      <c r="AP270" s="200"/>
      <c r="AQ270" s="200"/>
      <c r="AR270" s="200"/>
      <c r="AS270" s="200"/>
      <c r="AT270" s="200"/>
      <c r="AU270" s="200"/>
      <c r="AV270" s="200"/>
    </row>
    <row r="271" spans="1:48" s="153" customFormat="1" outlineLevel="1">
      <c r="A271" s="165">
        <v>124</v>
      </c>
      <c r="B271" s="167" t="s">
        <v>403</v>
      </c>
      <c r="C271" s="171" t="s">
        <v>444</v>
      </c>
      <c r="D271" s="184" t="s">
        <v>124</v>
      </c>
      <c r="E271" s="201">
        <v>12</v>
      </c>
      <c r="F271" s="201"/>
      <c r="G271" s="201">
        <f t="shared" ref="G271:G272" si="26">F271*E271</f>
        <v>0</v>
      </c>
      <c r="H271" s="163" t="s">
        <v>304</v>
      </c>
      <c r="I271" s="203" t="s">
        <v>308</v>
      </c>
      <c r="J271" s="203" t="s">
        <v>309</v>
      </c>
      <c r="K271" s="200"/>
      <c r="L271" s="200"/>
      <c r="M271" s="200"/>
      <c r="N271" s="200"/>
      <c r="O271" s="200"/>
      <c r="P271" s="200"/>
      <c r="Q271" s="200"/>
      <c r="R271" s="200"/>
      <c r="S271" s="200"/>
      <c r="T271" s="200"/>
      <c r="U271" s="200"/>
      <c r="V271" s="200"/>
      <c r="W271" s="200"/>
      <c r="X271" s="200"/>
      <c r="Y271" s="200"/>
      <c r="Z271" s="200"/>
      <c r="AA271" s="200"/>
      <c r="AB271" s="200"/>
      <c r="AC271" s="200"/>
      <c r="AD271" s="200"/>
      <c r="AE271" s="200"/>
      <c r="AF271" s="200"/>
      <c r="AG271" s="200"/>
      <c r="AH271" s="200"/>
      <c r="AI271" s="200"/>
      <c r="AJ271" s="200"/>
      <c r="AK271" s="200"/>
      <c r="AL271" s="200"/>
      <c r="AM271" s="200"/>
      <c r="AN271" s="200"/>
      <c r="AO271" s="200"/>
      <c r="AP271" s="200"/>
      <c r="AQ271" s="200"/>
      <c r="AR271" s="200"/>
      <c r="AS271" s="200"/>
      <c r="AT271" s="200"/>
      <c r="AU271" s="200"/>
      <c r="AV271" s="200"/>
    </row>
    <row r="272" spans="1:48" s="153" customFormat="1" outlineLevel="1">
      <c r="A272" s="165">
        <v>125</v>
      </c>
      <c r="B272" s="167" t="s">
        <v>406</v>
      </c>
      <c r="C272" s="171" t="s">
        <v>445</v>
      </c>
      <c r="D272" s="184" t="s">
        <v>124</v>
      </c>
      <c r="E272" s="201">
        <v>70</v>
      </c>
      <c r="F272" s="201"/>
      <c r="G272" s="201">
        <f t="shared" si="26"/>
        <v>0</v>
      </c>
      <c r="H272" s="163" t="s">
        <v>304</v>
      </c>
      <c r="I272" s="203" t="s">
        <v>308</v>
      </c>
      <c r="J272" s="203" t="s">
        <v>309</v>
      </c>
      <c r="K272" s="200"/>
      <c r="L272" s="200"/>
      <c r="M272" s="200"/>
      <c r="N272" s="200"/>
      <c r="O272" s="200"/>
      <c r="P272" s="200"/>
      <c r="Q272" s="200"/>
      <c r="R272" s="200"/>
      <c r="S272" s="200"/>
      <c r="T272" s="200"/>
      <c r="U272" s="200"/>
      <c r="V272" s="200"/>
      <c r="W272" s="200"/>
      <c r="X272" s="200"/>
      <c r="Y272" s="200"/>
      <c r="Z272" s="200"/>
      <c r="AA272" s="200"/>
      <c r="AB272" s="200"/>
      <c r="AC272" s="200"/>
      <c r="AD272" s="200"/>
      <c r="AE272" s="200"/>
      <c r="AF272" s="200"/>
      <c r="AG272" s="200"/>
      <c r="AH272" s="200"/>
      <c r="AI272" s="200"/>
      <c r="AJ272" s="200"/>
      <c r="AK272" s="200"/>
      <c r="AL272" s="200"/>
      <c r="AM272" s="200"/>
      <c r="AN272" s="200"/>
      <c r="AO272" s="200"/>
      <c r="AP272" s="200"/>
      <c r="AQ272" s="200"/>
      <c r="AR272" s="200"/>
      <c r="AS272" s="200"/>
      <c r="AT272" s="200"/>
      <c r="AU272" s="200"/>
      <c r="AV272" s="200"/>
    </row>
    <row r="273" spans="1:48" s="153" customFormat="1" outlineLevel="1">
      <c r="A273" s="165"/>
      <c r="B273" s="167" t="s">
        <v>299</v>
      </c>
      <c r="C273" s="171" t="s">
        <v>446</v>
      </c>
      <c r="D273" s="184" t="s">
        <v>299</v>
      </c>
      <c r="E273" s="201"/>
      <c r="F273" s="201"/>
      <c r="G273" s="201"/>
      <c r="H273" s="163"/>
      <c r="I273" s="203"/>
      <c r="J273" s="203"/>
      <c r="K273" s="200"/>
      <c r="L273" s="200"/>
      <c r="M273" s="200"/>
      <c r="N273" s="200"/>
      <c r="O273" s="200"/>
      <c r="P273" s="200"/>
      <c r="Q273" s="200"/>
      <c r="R273" s="200"/>
      <c r="S273" s="200"/>
      <c r="T273" s="200"/>
      <c r="U273" s="200"/>
      <c r="V273" s="200"/>
      <c r="W273" s="200"/>
      <c r="X273" s="200"/>
      <c r="Y273" s="200"/>
      <c r="Z273" s="200"/>
      <c r="AA273" s="200"/>
      <c r="AB273" s="200"/>
      <c r="AC273" s="200"/>
      <c r="AD273" s="200"/>
      <c r="AE273" s="200"/>
      <c r="AF273" s="200"/>
      <c r="AG273" s="200"/>
      <c r="AH273" s="200"/>
      <c r="AI273" s="200"/>
      <c r="AJ273" s="200"/>
      <c r="AK273" s="200"/>
      <c r="AL273" s="200"/>
      <c r="AM273" s="200"/>
      <c r="AN273" s="200"/>
      <c r="AO273" s="200"/>
      <c r="AP273" s="200"/>
      <c r="AQ273" s="200"/>
      <c r="AR273" s="200"/>
      <c r="AS273" s="200"/>
      <c r="AT273" s="200"/>
      <c r="AU273" s="200"/>
      <c r="AV273" s="200"/>
    </row>
    <row r="274" spans="1:48" s="153" customFormat="1" outlineLevel="1">
      <c r="A274" s="165">
        <v>126</v>
      </c>
      <c r="B274" s="167" t="s">
        <v>408</v>
      </c>
      <c r="C274" s="171" t="s">
        <v>447</v>
      </c>
      <c r="D274" s="184" t="s">
        <v>124</v>
      </c>
      <c r="E274" s="201">
        <v>12</v>
      </c>
      <c r="F274" s="201"/>
      <c r="G274" s="201">
        <f t="shared" ref="G274" si="27">F274*E274</f>
        <v>0</v>
      </c>
      <c r="H274" s="163" t="s">
        <v>304</v>
      </c>
      <c r="I274" s="203" t="s">
        <v>308</v>
      </c>
      <c r="J274" s="203" t="s">
        <v>309</v>
      </c>
      <c r="K274" s="200"/>
      <c r="L274" s="200"/>
      <c r="M274" s="200"/>
      <c r="N274" s="200"/>
      <c r="O274" s="200"/>
      <c r="P274" s="200"/>
      <c r="Q274" s="200"/>
      <c r="R274" s="200"/>
      <c r="S274" s="200"/>
      <c r="T274" s="200"/>
      <c r="U274" s="200"/>
      <c r="V274" s="200"/>
      <c r="W274" s="200"/>
      <c r="X274" s="200"/>
      <c r="Y274" s="200"/>
      <c r="Z274" s="200"/>
      <c r="AA274" s="200"/>
      <c r="AB274" s="200"/>
      <c r="AC274" s="200"/>
      <c r="AD274" s="200"/>
      <c r="AE274" s="200"/>
      <c r="AF274" s="200"/>
      <c r="AG274" s="200"/>
      <c r="AH274" s="200"/>
      <c r="AI274" s="200"/>
      <c r="AJ274" s="200"/>
      <c r="AK274" s="200"/>
      <c r="AL274" s="200"/>
      <c r="AM274" s="200"/>
      <c r="AN274" s="200"/>
      <c r="AO274" s="200"/>
      <c r="AP274" s="200"/>
      <c r="AQ274" s="200"/>
      <c r="AR274" s="200"/>
      <c r="AS274" s="200"/>
      <c r="AT274" s="200"/>
      <c r="AU274" s="200"/>
      <c r="AV274" s="200"/>
    </row>
    <row r="275" spans="1:48" s="153" customFormat="1" outlineLevel="1">
      <c r="A275" s="165"/>
      <c r="B275" s="167" t="s">
        <v>299</v>
      </c>
      <c r="C275" s="171" t="s">
        <v>448</v>
      </c>
      <c r="D275" s="184" t="s">
        <v>299</v>
      </c>
      <c r="E275" s="201"/>
      <c r="F275" s="201"/>
      <c r="G275" s="201"/>
      <c r="H275" s="163"/>
      <c r="I275" s="203"/>
      <c r="J275" s="203"/>
      <c r="K275" s="200"/>
      <c r="L275" s="200"/>
      <c r="M275" s="200"/>
      <c r="N275" s="200"/>
      <c r="O275" s="200"/>
      <c r="P275" s="200"/>
      <c r="Q275" s="200"/>
      <c r="R275" s="200"/>
      <c r="S275" s="200"/>
      <c r="T275" s="200"/>
      <c r="U275" s="200"/>
      <c r="V275" s="200"/>
      <c r="W275" s="200"/>
      <c r="X275" s="200"/>
      <c r="Y275" s="200"/>
      <c r="Z275" s="200"/>
      <c r="AA275" s="200"/>
      <c r="AB275" s="200"/>
      <c r="AC275" s="200"/>
      <c r="AD275" s="200"/>
      <c r="AE275" s="200"/>
      <c r="AF275" s="200"/>
      <c r="AG275" s="200"/>
      <c r="AH275" s="200"/>
      <c r="AI275" s="200"/>
      <c r="AJ275" s="200"/>
      <c r="AK275" s="200"/>
      <c r="AL275" s="200"/>
      <c r="AM275" s="200"/>
      <c r="AN275" s="200"/>
      <c r="AO275" s="200"/>
      <c r="AP275" s="200"/>
      <c r="AQ275" s="200"/>
      <c r="AR275" s="200"/>
      <c r="AS275" s="200"/>
      <c r="AT275" s="200"/>
      <c r="AU275" s="200"/>
      <c r="AV275" s="200"/>
    </row>
    <row r="276" spans="1:48" s="153" customFormat="1" outlineLevel="1">
      <c r="A276" s="165">
        <v>127</v>
      </c>
      <c r="B276" s="167" t="s">
        <v>411</v>
      </c>
      <c r="C276" s="171" t="s">
        <v>449</v>
      </c>
      <c r="D276" s="184" t="s">
        <v>124</v>
      </c>
      <c r="E276" s="201">
        <v>12</v>
      </c>
      <c r="F276" s="201"/>
      <c r="G276" s="201">
        <f t="shared" ref="G276" si="28">F276*E276</f>
        <v>0</v>
      </c>
      <c r="H276" s="163" t="s">
        <v>304</v>
      </c>
      <c r="I276" s="203" t="s">
        <v>308</v>
      </c>
      <c r="J276" s="203" t="s">
        <v>309</v>
      </c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0"/>
      <c r="W276" s="200"/>
      <c r="X276" s="200"/>
      <c r="Y276" s="200"/>
      <c r="Z276" s="200"/>
      <c r="AA276" s="200"/>
      <c r="AB276" s="200"/>
      <c r="AC276" s="200"/>
      <c r="AD276" s="200"/>
      <c r="AE276" s="200"/>
      <c r="AF276" s="200"/>
      <c r="AG276" s="200"/>
      <c r="AH276" s="200"/>
      <c r="AI276" s="200"/>
      <c r="AJ276" s="200"/>
      <c r="AK276" s="200"/>
      <c r="AL276" s="200"/>
      <c r="AM276" s="200"/>
      <c r="AN276" s="200"/>
      <c r="AO276" s="200"/>
      <c r="AP276" s="200"/>
      <c r="AQ276" s="200"/>
      <c r="AR276" s="200"/>
      <c r="AS276" s="200"/>
      <c r="AT276" s="200"/>
      <c r="AU276" s="200"/>
      <c r="AV276" s="200"/>
    </row>
    <row r="277" spans="1:48" s="153" customFormat="1" outlineLevel="1">
      <c r="A277" s="165"/>
      <c r="B277" s="167" t="s">
        <v>299</v>
      </c>
      <c r="C277" s="171" t="s">
        <v>450</v>
      </c>
      <c r="D277" s="184" t="s">
        <v>299</v>
      </c>
      <c r="E277" s="201"/>
      <c r="F277" s="201"/>
      <c r="G277" s="201"/>
      <c r="H277" s="163"/>
      <c r="I277" s="203"/>
      <c r="J277" s="203"/>
      <c r="K277" s="200"/>
      <c r="L277" s="200"/>
      <c r="M277" s="200"/>
      <c r="N277" s="200"/>
      <c r="O277" s="200"/>
      <c r="P277" s="200"/>
      <c r="Q277" s="200"/>
      <c r="R277" s="200"/>
      <c r="S277" s="200"/>
      <c r="T277" s="200"/>
      <c r="U277" s="200"/>
      <c r="V277" s="200"/>
      <c r="W277" s="200"/>
      <c r="X277" s="200"/>
      <c r="Y277" s="200"/>
      <c r="Z277" s="200"/>
      <c r="AA277" s="200"/>
      <c r="AB277" s="200"/>
      <c r="AC277" s="200"/>
      <c r="AD277" s="200"/>
      <c r="AE277" s="200"/>
      <c r="AF277" s="200"/>
      <c r="AG277" s="200"/>
      <c r="AH277" s="200"/>
      <c r="AI277" s="200"/>
      <c r="AJ277" s="200"/>
      <c r="AK277" s="200"/>
      <c r="AL277" s="200"/>
      <c r="AM277" s="200"/>
      <c r="AN277" s="200"/>
      <c r="AO277" s="200"/>
      <c r="AP277" s="200"/>
      <c r="AQ277" s="200"/>
      <c r="AR277" s="200"/>
      <c r="AS277" s="200"/>
      <c r="AT277" s="200"/>
      <c r="AU277" s="200"/>
      <c r="AV277" s="200"/>
    </row>
    <row r="278" spans="1:48" s="153" customFormat="1" outlineLevel="1">
      <c r="A278" s="165">
        <v>128</v>
      </c>
      <c r="B278" s="167" t="s">
        <v>414</v>
      </c>
      <c r="C278" s="171" t="s">
        <v>451</v>
      </c>
      <c r="D278" s="184" t="s">
        <v>128</v>
      </c>
      <c r="E278" s="201">
        <v>1.5</v>
      </c>
      <c r="F278" s="201"/>
      <c r="G278" s="201">
        <f t="shared" ref="G278" si="29">F278*E278</f>
        <v>0</v>
      </c>
      <c r="H278" s="163" t="s">
        <v>304</v>
      </c>
      <c r="I278" s="203" t="s">
        <v>308</v>
      </c>
      <c r="J278" s="203" t="s">
        <v>309</v>
      </c>
      <c r="K278" s="200"/>
      <c r="L278" s="200"/>
      <c r="M278" s="200"/>
      <c r="N278" s="200"/>
      <c r="O278" s="200"/>
      <c r="P278" s="200"/>
      <c r="Q278" s="200"/>
      <c r="R278" s="200"/>
      <c r="S278" s="200"/>
      <c r="T278" s="200"/>
      <c r="U278" s="200"/>
      <c r="V278" s="200"/>
      <c r="W278" s="200"/>
      <c r="X278" s="200"/>
      <c r="Y278" s="200"/>
      <c r="Z278" s="200"/>
      <c r="AA278" s="200"/>
      <c r="AB278" s="200"/>
      <c r="AC278" s="200"/>
      <c r="AD278" s="200"/>
      <c r="AE278" s="200"/>
      <c r="AF278" s="200"/>
      <c r="AG278" s="200"/>
      <c r="AH278" s="200"/>
      <c r="AI278" s="200"/>
      <c r="AJ278" s="200"/>
      <c r="AK278" s="200"/>
      <c r="AL278" s="200"/>
      <c r="AM278" s="200"/>
      <c r="AN278" s="200"/>
      <c r="AO278" s="200"/>
      <c r="AP278" s="200"/>
      <c r="AQ278" s="200"/>
      <c r="AR278" s="200"/>
      <c r="AS278" s="200"/>
      <c r="AT278" s="200"/>
      <c r="AU278" s="200"/>
      <c r="AV278" s="200"/>
    </row>
    <row r="279" spans="1:48" s="153" customFormat="1" outlineLevel="1">
      <c r="A279" s="165"/>
      <c r="B279" s="167"/>
      <c r="C279" s="171"/>
      <c r="D279" s="184"/>
      <c r="E279" s="201"/>
      <c r="F279" s="201"/>
      <c r="G279" s="201">
        <f t="shared" ref="G226:G282" si="30">ROUND(E279*F279,2)</f>
        <v>0</v>
      </c>
      <c r="H279" s="163"/>
      <c r="I279" s="203"/>
      <c r="J279" s="203"/>
      <c r="K279" s="200"/>
      <c r="L279" s="200"/>
      <c r="M279" s="200"/>
      <c r="N279" s="200"/>
      <c r="O279" s="200"/>
      <c r="P279" s="200"/>
      <c r="Q279" s="200"/>
      <c r="R279" s="200"/>
      <c r="S279" s="200"/>
      <c r="T279" s="200"/>
      <c r="U279" s="200"/>
      <c r="V279" s="200"/>
      <c r="W279" s="200"/>
      <c r="X279" s="200"/>
      <c r="Y279" s="200"/>
      <c r="Z279" s="200"/>
      <c r="AA279" s="200"/>
      <c r="AB279" s="200"/>
      <c r="AC279" s="200"/>
      <c r="AD279" s="200"/>
      <c r="AE279" s="200"/>
      <c r="AF279" s="200"/>
      <c r="AG279" s="200"/>
      <c r="AH279" s="200"/>
      <c r="AI279" s="200"/>
      <c r="AJ279" s="200"/>
      <c r="AK279" s="200"/>
      <c r="AL279" s="200"/>
      <c r="AM279" s="200"/>
      <c r="AN279" s="200"/>
      <c r="AO279" s="200"/>
      <c r="AP279" s="200"/>
      <c r="AQ279" s="200"/>
      <c r="AR279" s="200"/>
      <c r="AS279" s="200"/>
      <c r="AT279" s="200"/>
      <c r="AU279" s="200"/>
      <c r="AV279" s="200"/>
    </row>
    <row r="280" spans="1:48" s="153" customFormat="1" outlineLevel="1">
      <c r="A280" s="165"/>
      <c r="B280" s="167"/>
      <c r="C280" s="321" t="s">
        <v>452</v>
      </c>
      <c r="D280" s="184"/>
      <c r="E280" s="201"/>
      <c r="F280" s="201"/>
      <c r="G280" s="201">
        <f t="shared" si="30"/>
        <v>0</v>
      </c>
      <c r="H280" s="163"/>
      <c r="I280" s="203"/>
      <c r="J280" s="203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0"/>
      <c r="W280" s="200"/>
      <c r="X280" s="200"/>
      <c r="Y280" s="200"/>
      <c r="Z280" s="200"/>
      <c r="AA280" s="200"/>
      <c r="AB280" s="200"/>
      <c r="AC280" s="200"/>
      <c r="AD280" s="200"/>
      <c r="AE280" s="200"/>
      <c r="AF280" s="200"/>
      <c r="AG280" s="200"/>
      <c r="AH280" s="200"/>
      <c r="AI280" s="200"/>
      <c r="AJ280" s="200"/>
      <c r="AK280" s="200"/>
      <c r="AL280" s="200"/>
      <c r="AM280" s="200"/>
      <c r="AN280" s="200"/>
      <c r="AO280" s="200"/>
      <c r="AP280" s="200"/>
      <c r="AQ280" s="200"/>
      <c r="AR280" s="200"/>
      <c r="AS280" s="200"/>
      <c r="AT280" s="200"/>
      <c r="AU280" s="200"/>
      <c r="AV280" s="200"/>
    </row>
    <row r="281" spans="1:48" s="153" customFormat="1" outlineLevel="1">
      <c r="A281" s="165">
        <v>129</v>
      </c>
      <c r="B281" s="167"/>
      <c r="C281" s="171" t="s">
        <v>453</v>
      </c>
      <c r="D281" s="184" t="s">
        <v>96</v>
      </c>
      <c r="E281" s="201">
        <v>1</v>
      </c>
      <c r="F281" s="201"/>
      <c r="G281" s="201">
        <f t="shared" si="30"/>
        <v>0</v>
      </c>
      <c r="H281" s="163" t="s">
        <v>304</v>
      </c>
      <c r="I281" s="203" t="s">
        <v>306</v>
      </c>
      <c r="J281" s="203" t="s">
        <v>309</v>
      </c>
      <c r="K281" s="200"/>
      <c r="L281" s="200"/>
      <c r="M281" s="200"/>
      <c r="N281" s="200"/>
      <c r="O281" s="200"/>
      <c r="P281" s="200"/>
      <c r="Q281" s="200"/>
      <c r="R281" s="200"/>
      <c r="S281" s="200"/>
      <c r="T281" s="200"/>
      <c r="U281" s="200"/>
      <c r="V281" s="200"/>
      <c r="W281" s="200"/>
      <c r="X281" s="200"/>
      <c r="Y281" s="200"/>
      <c r="Z281" s="200"/>
      <c r="AA281" s="200"/>
      <c r="AB281" s="200"/>
      <c r="AC281" s="200"/>
      <c r="AD281" s="200"/>
      <c r="AE281" s="200"/>
      <c r="AF281" s="200"/>
      <c r="AG281" s="200"/>
      <c r="AH281" s="200"/>
      <c r="AI281" s="200"/>
      <c r="AJ281" s="200"/>
      <c r="AK281" s="200"/>
      <c r="AL281" s="200"/>
      <c r="AM281" s="200"/>
      <c r="AN281" s="200"/>
      <c r="AO281" s="200"/>
      <c r="AP281" s="200"/>
      <c r="AQ281" s="200"/>
      <c r="AR281" s="200"/>
      <c r="AS281" s="200"/>
      <c r="AT281" s="200"/>
      <c r="AU281" s="200"/>
      <c r="AV281" s="200"/>
    </row>
    <row r="282" spans="1:48" s="153" customFormat="1" outlineLevel="1">
      <c r="A282" s="165">
        <v>130</v>
      </c>
      <c r="B282" s="167"/>
      <c r="C282" s="171" t="s">
        <v>454</v>
      </c>
      <c r="D282" s="184" t="s">
        <v>96</v>
      </c>
      <c r="E282" s="201">
        <v>1</v>
      </c>
      <c r="F282" s="201"/>
      <c r="G282" s="201">
        <f t="shared" si="30"/>
        <v>0</v>
      </c>
      <c r="H282" s="163" t="s">
        <v>304</v>
      </c>
      <c r="I282" s="203" t="s">
        <v>306</v>
      </c>
      <c r="J282" s="203" t="s">
        <v>309</v>
      </c>
      <c r="K282" s="200"/>
      <c r="L282" s="200"/>
      <c r="M282" s="200"/>
      <c r="N282" s="200"/>
      <c r="O282" s="200"/>
      <c r="P282" s="200"/>
      <c r="Q282" s="200"/>
      <c r="R282" s="200"/>
      <c r="S282" s="200"/>
      <c r="T282" s="200"/>
      <c r="U282" s="200"/>
      <c r="V282" s="200"/>
      <c r="W282" s="200"/>
      <c r="X282" s="200"/>
      <c r="Y282" s="200"/>
      <c r="Z282" s="200"/>
      <c r="AA282" s="200"/>
      <c r="AB282" s="200"/>
      <c r="AC282" s="200"/>
      <c r="AD282" s="200"/>
      <c r="AE282" s="200"/>
      <c r="AF282" s="200"/>
      <c r="AG282" s="200"/>
      <c r="AH282" s="200"/>
      <c r="AI282" s="200"/>
      <c r="AJ282" s="200"/>
      <c r="AK282" s="200"/>
      <c r="AL282" s="200"/>
      <c r="AM282" s="200"/>
      <c r="AN282" s="200"/>
      <c r="AO282" s="200"/>
      <c r="AP282" s="200"/>
      <c r="AQ282" s="200"/>
      <c r="AR282" s="200"/>
      <c r="AS282" s="200"/>
      <c r="AT282" s="200"/>
      <c r="AU282" s="200"/>
      <c r="AV282" s="200"/>
    </row>
    <row r="283" spans="1:48">
      <c r="A283" s="166" t="s">
        <v>92</v>
      </c>
      <c r="B283" s="168" t="s">
        <v>74</v>
      </c>
      <c r="C283" s="172" t="s">
        <v>75</v>
      </c>
      <c r="D283" s="185"/>
      <c r="E283" s="160"/>
      <c r="F283" s="143"/>
      <c r="G283" s="143">
        <f>SUM(G284:G321)</f>
        <v>0</v>
      </c>
      <c r="H283" s="164"/>
      <c r="I283" s="164"/>
      <c r="J283" s="164"/>
      <c r="K283" s="200"/>
      <c r="S283" t="s">
        <v>93</v>
      </c>
    </row>
    <row r="284" spans="1:48" s="153" customFormat="1">
      <c r="A284" s="165"/>
      <c r="B284" s="167"/>
      <c r="C284" s="171" t="s">
        <v>455</v>
      </c>
      <c r="D284" s="184"/>
      <c r="E284" s="201"/>
      <c r="F284" s="201"/>
      <c r="G284" s="201"/>
      <c r="H284" s="163"/>
      <c r="I284" s="203"/>
      <c r="J284" s="203"/>
      <c r="K284" s="200"/>
    </row>
    <row r="285" spans="1:48" s="153" customFormat="1">
      <c r="A285" s="165">
        <v>131</v>
      </c>
      <c r="B285" s="167"/>
      <c r="C285" s="171" t="s">
        <v>456</v>
      </c>
      <c r="D285" s="184" t="s">
        <v>96</v>
      </c>
      <c r="E285" s="201">
        <v>2</v>
      </c>
      <c r="F285" s="201"/>
      <c r="G285" s="201">
        <f t="shared" ref="G285:G295" si="31">ROUND(E285*F285,2)</f>
        <v>0</v>
      </c>
      <c r="H285" s="163" t="s">
        <v>304</v>
      </c>
      <c r="I285" s="203" t="s">
        <v>308</v>
      </c>
      <c r="J285" s="203" t="s">
        <v>309</v>
      </c>
      <c r="K285" s="200"/>
    </row>
    <row r="286" spans="1:48" s="153" customFormat="1" ht="22.5">
      <c r="A286" s="165">
        <v>132</v>
      </c>
      <c r="B286" s="167"/>
      <c r="C286" s="171" t="s">
        <v>457</v>
      </c>
      <c r="D286" s="184" t="s">
        <v>96</v>
      </c>
      <c r="E286" s="201">
        <v>2</v>
      </c>
      <c r="F286" s="201"/>
      <c r="G286" s="201">
        <f t="shared" si="31"/>
        <v>0</v>
      </c>
      <c r="H286" s="163" t="s">
        <v>304</v>
      </c>
      <c r="I286" s="203" t="s">
        <v>308</v>
      </c>
      <c r="J286" s="203" t="s">
        <v>309</v>
      </c>
      <c r="K286" s="200"/>
    </row>
    <row r="287" spans="1:48" s="153" customFormat="1" ht="56.25">
      <c r="A287" s="165">
        <v>133</v>
      </c>
      <c r="B287" s="167"/>
      <c r="C287" s="171" t="s">
        <v>458</v>
      </c>
      <c r="D287" s="184" t="s">
        <v>96</v>
      </c>
      <c r="E287" s="201">
        <v>2</v>
      </c>
      <c r="F287" s="201"/>
      <c r="G287" s="201">
        <f t="shared" si="31"/>
        <v>0</v>
      </c>
      <c r="H287" s="163" t="s">
        <v>304</v>
      </c>
      <c r="I287" s="203" t="s">
        <v>308</v>
      </c>
      <c r="J287" s="203" t="s">
        <v>309</v>
      </c>
      <c r="K287" s="200"/>
    </row>
    <row r="288" spans="1:48" s="153" customFormat="1">
      <c r="A288" s="165">
        <v>134</v>
      </c>
      <c r="B288" s="167"/>
      <c r="C288" s="171" t="s">
        <v>459</v>
      </c>
      <c r="D288" s="184"/>
      <c r="E288" s="201"/>
      <c r="F288" s="201"/>
      <c r="G288" s="201">
        <f t="shared" si="31"/>
        <v>0</v>
      </c>
      <c r="H288" s="163"/>
      <c r="I288" s="203"/>
      <c r="J288" s="203"/>
      <c r="K288" s="200"/>
    </row>
    <row r="289" spans="1:11" s="153" customFormat="1">
      <c r="A289" s="165">
        <v>135</v>
      </c>
      <c r="B289" s="167"/>
      <c r="C289" s="171" t="s">
        <v>460</v>
      </c>
      <c r="D289" s="184" t="s">
        <v>124</v>
      </c>
      <c r="E289" s="201">
        <v>110</v>
      </c>
      <c r="F289" s="201"/>
      <c r="G289" s="201">
        <f t="shared" si="31"/>
        <v>0</v>
      </c>
      <c r="H289" s="163" t="s">
        <v>304</v>
      </c>
      <c r="I289" s="203" t="s">
        <v>308</v>
      </c>
      <c r="J289" s="203" t="s">
        <v>309</v>
      </c>
      <c r="K289" s="200"/>
    </row>
    <row r="290" spans="1:11" s="153" customFormat="1">
      <c r="A290" s="165">
        <v>136</v>
      </c>
      <c r="B290" s="167"/>
      <c r="C290" s="171" t="s">
        <v>461</v>
      </c>
      <c r="D290" s="184" t="s">
        <v>124</v>
      </c>
      <c r="E290" s="201">
        <v>160</v>
      </c>
      <c r="F290" s="201"/>
      <c r="G290" s="201">
        <f t="shared" si="31"/>
        <v>0</v>
      </c>
      <c r="H290" s="163" t="s">
        <v>304</v>
      </c>
      <c r="I290" s="203" t="s">
        <v>308</v>
      </c>
      <c r="J290" s="203" t="s">
        <v>309</v>
      </c>
      <c r="K290" s="200"/>
    </row>
    <row r="291" spans="1:11" s="153" customFormat="1">
      <c r="A291" s="165">
        <v>137</v>
      </c>
      <c r="B291" s="167"/>
      <c r="C291" s="171" t="s">
        <v>462</v>
      </c>
      <c r="D291" s="184" t="s">
        <v>124</v>
      </c>
      <c r="E291" s="201">
        <v>80</v>
      </c>
      <c r="F291" s="201"/>
      <c r="G291" s="201">
        <f t="shared" si="31"/>
        <v>0</v>
      </c>
      <c r="H291" s="163" t="s">
        <v>304</v>
      </c>
      <c r="I291" s="203" t="s">
        <v>308</v>
      </c>
      <c r="J291" s="203" t="s">
        <v>309</v>
      </c>
      <c r="K291" s="200"/>
    </row>
    <row r="292" spans="1:11" s="153" customFormat="1">
      <c r="A292" s="165">
        <v>138</v>
      </c>
      <c r="B292" s="167"/>
      <c r="C292" s="171" t="s">
        <v>463</v>
      </c>
      <c r="D292" s="184" t="s">
        <v>124</v>
      </c>
      <c r="E292" s="201">
        <v>3</v>
      </c>
      <c r="F292" s="201"/>
      <c r="G292" s="201">
        <f t="shared" si="31"/>
        <v>0</v>
      </c>
      <c r="H292" s="163" t="s">
        <v>304</v>
      </c>
      <c r="I292" s="203" t="s">
        <v>308</v>
      </c>
      <c r="J292" s="203" t="s">
        <v>309</v>
      </c>
      <c r="K292" s="200"/>
    </row>
    <row r="293" spans="1:11" s="153" customFormat="1">
      <c r="A293" s="165">
        <v>139</v>
      </c>
      <c r="B293" s="167"/>
      <c r="C293" s="171" t="s">
        <v>464</v>
      </c>
      <c r="D293" s="184" t="s">
        <v>124</v>
      </c>
      <c r="E293" s="201">
        <v>95</v>
      </c>
      <c r="F293" s="201"/>
      <c r="G293" s="201">
        <f t="shared" si="31"/>
        <v>0</v>
      </c>
      <c r="H293" s="163" t="s">
        <v>304</v>
      </c>
      <c r="I293" s="203" t="s">
        <v>308</v>
      </c>
      <c r="J293" s="203" t="s">
        <v>309</v>
      </c>
      <c r="K293" s="200"/>
    </row>
    <row r="294" spans="1:11" s="153" customFormat="1">
      <c r="A294" s="165">
        <v>140</v>
      </c>
      <c r="B294" s="167"/>
      <c r="C294" s="171" t="s">
        <v>465</v>
      </c>
      <c r="D294" s="184" t="s">
        <v>96</v>
      </c>
      <c r="E294" s="201">
        <v>1</v>
      </c>
      <c r="F294" s="201"/>
      <c r="G294" s="201">
        <f t="shared" si="31"/>
        <v>0</v>
      </c>
      <c r="H294" s="163" t="s">
        <v>304</v>
      </c>
      <c r="I294" s="203" t="s">
        <v>308</v>
      </c>
      <c r="J294" s="203" t="s">
        <v>309</v>
      </c>
      <c r="K294" s="200"/>
    </row>
    <row r="295" spans="1:11" s="153" customFormat="1">
      <c r="A295" s="165">
        <v>141</v>
      </c>
      <c r="B295" s="167"/>
      <c r="C295" s="171" t="s">
        <v>466</v>
      </c>
      <c r="D295" s="184" t="s">
        <v>128</v>
      </c>
      <c r="E295" s="201">
        <v>20</v>
      </c>
      <c r="F295" s="201"/>
      <c r="G295" s="201">
        <f t="shared" si="31"/>
        <v>0</v>
      </c>
      <c r="H295" s="163" t="s">
        <v>304</v>
      </c>
      <c r="I295" s="203" t="s">
        <v>308</v>
      </c>
      <c r="J295" s="203" t="s">
        <v>309</v>
      </c>
      <c r="K295" s="200"/>
    </row>
    <row r="296" spans="1:11" s="153" customFormat="1">
      <c r="A296" s="165"/>
      <c r="B296" s="167"/>
      <c r="C296" s="171"/>
      <c r="D296" s="184"/>
      <c r="E296" s="201"/>
      <c r="F296" s="201"/>
      <c r="G296" s="201"/>
      <c r="H296" s="163"/>
      <c r="I296" s="203"/>
      <c r="J296" s="203"/>
      <c r="K296" s="200"/>
    </row>
    <row r="297" spans="1:11" s="153" customFormat="1">
      <c r="A297" s="165"/>
      <c r="B297" s="167"/>
      <c r="C297" s="171" t="s">
        <v>467</v>
      </c>
      <c r="D297" s="184"/>
      <c r="E297" s="201"/>
      <c r="F297" s="201"/>
      <c r="G297" s="201"/>
      <c r="H297" s="163"/>
      <c r="I297" s="203"/>
      <c r="J297" s="203"/>
      <c r="K297" s="200"/>
    </row>
    <row r="298" spans="1:11" s="153" customFormat="1">
      <c r="A298" s="165"/>
      <c r="B298" s="167"/>
      <c r="C298" s="171" t="s">
        <v>468</v>
      </c>
      <c r="D298" s="184"/>
      <c r="E298" s="201"/>
      <c r="F298" s="201"/>
      <c r="G298" s="201"/>
      <c r="H298" s="163"/>
      <c r="I298" s="203"/>
      <c r="J298" s="203"/>
      <c r="K298" s="200"/>
    </row>
    <row r="299" spans="1:11" s="153" customFormat="1">
      <c r="A299" s="165">
        <v>142</v>
      </c>
      <c r="B299" s="167"/>
      <c r="C299" s="171" t="s">
        <v>469</v>
      </c>
      <c r="D299" s="184" t="s">
        <v>316</v>
      </c>
      <c r="E299" s="201">
        <v>4</v>
      </c>
      <c r="F299" s="201"/>
      <c r="G299" s="201">
        <f t="shared" ref="G299:G302" si="32">ROUND(E299*F299,2)</f>
        <v>0</v>
      </c>
      <c r="H299" s="163" t="s">
        <v>304</v>
      </c>
      <c r="I299" s="203" t="s">
        <v>306</v>
      </c>
      <c r="J299" s="203" t="s">
        <v>309</v>
      </c>
      <c r="K299" s="200"/>
    </row>
    <row r="300" spans="1:11" s="153" customFormat="1">
      <c r="A300" s="165">
        <v>143</v>
      </c>
      <c r="B300" s="167"/>
      <c r="C300" s="171" t="s">
        <v>470</v>
      </c>
      <c r="D300" s="184" t="s">
        <v>316</v>
      </c>
      <c r="E300" s="201">
        <v>2</v>
      </c>
      <c r="F300" s="201"/>
      <c r="G300" s="201">
        <f t="shared" si="32"/>
        <v>0</v>
      </c>
      <c r="H300" s="163" t="s">
        <v>304</v>
      </c>
      <c r="I300" s="203" t="s">
        <v>306</v>
      </c>
      <c r="J300" s="203" t="s">
        <v>309</v>
      </c>
      <c r="K300" s="200"/>
    </row>
    <row r="301" spans="1:11" s="153" customFormat="1">
      <c r="A301" s="165">
        <v>144</v>
      </c>
      <c r="B301" s="167"/>
      <c r="C301" s="171" t="s">
        <v>471</v>
      </c>
      <c r="D301" s="184" t="s">
        <v>316</v>
      </c>
      <c r="E301" s="201">
        <v>3</v>
      </c>
      <c r="F301" s="201"/>
      <c r="G301" s="201">
        <f t="shared" si="32"/>
        <v>0</v>
      </c>
      <c r="H301" s="163" t="s">
        <v>304</v>
      </c>
      <c r="I301" s="203" t="s">
        <v>306</v>
      </c>
      <c r="J301" s="203" t="s">
        <v>309</v>
      </c>
      <c r="K301" s="200"/>
    </row>
    <row r="302" spans="1:11" s="153" customFormat="1">
      <c r="A302" s="165">
        <v>145</v>
      </c>
      <c r="B302" s="167"/>
      <c r="C302" s="171" t="s">
        <v>472</v>
      </c>
      <c r="D302" s="184" t="s">
        <v>316</v>
      </c>
      <c r="E302" s="201">
        <v>2</v>
      </c>
      <c r="F302" s="201"/>
      <c r="G302" s="201">
        <f t="shared" si="32"/>
        <v>0</v>
      </c>
      <c r="H302" s="163" t="s">
        <v>304</v>
      </c>
      <c r="I302" s="203" t="s">
        <v>306</v>
      </c>
      <c r="J302" s="203" t="s">
        <v>309</v>
      </c>
      <c r="K302" s="200"/>
    </row>
    <row r="303" spans="1:11" s="153" customFormat="1">
      <c r="A303" s="165">
        <v>146</v>
      </c>
      <c r="B303" s="167"/>
      <c r="C303" s="171" t="s">
        <v>473</v>
      </c>
      <c r="D303" s="184"/>
      <c r="E303" s="201"/>
      <c r="F303" s="201"/>
      <c r="G303" s="201"/>
      <c r="H303" s="163"/>
      <c r="I303" s="203"/>
      <c r="J303" s="203"/>
      <c r="K303" s="200"/>
    </row>
    <row r="304" spans="1:11" s="153" customFormat="1">
      <c r="A304" s="165">
        <v>147</v>
      </c>
      <c r="B304" s="167"/>
      <c r="C304" s="171" t="s">
        <v>474</v>
      </c>
      <c r="D304" s="184" t="s">
        <v>316</v>
      </c>
      <c r="E304" s="201">
        <v>4</v>
      </c>
      <c r="F304" s="201"/>
      <c r="G304" s="201">
        <f t="shared" ref="G304:G308" si="33">ROUND(E304*F304,2)</f>
        <v>0</v>
      </c>
      <c r="H304" s="163" t="s">
        <v>304</v>
      </c>
      <c r="I304" s="203" t="s">
        <v>306</v>
      </c>
      <c r="J304" s="203" t="s">
        <v>309</v>
      </c>
      <c r="K304" s="200"/>
    </row>
    <row r="305" spans="1:11" s="153" customFormat="1">
      <c r="A305" s="165">
        <v>148</v>
      </c>
      <c r="B305" s="167"/>
      <c r="C305" s="171" t="s">
        <v>475</v>
      </c>
      <c r="D305" s="184" t="s">
        <v>316</v>
      </c>
      <c r="E305" s="201">
        <v>5</v>
      </c>
      <c r="F305" s="201"/>
      <c r="G305" s="201">
        <f t="shared" si="33"/>
        <v>0</v>
      </c>
      <c r="H305" s="163" t="s">
        <v>304</v>
      </c>
      <c r="I305" s="203" t="s">
        <v>306</v>
      </c>
      <c r="J305" s="203" t="s">
        <v>309</v>
      </c>
      <c r="K305" s="200"/>
    </row>
    <row r="306" spans="1:11" s="153" customFormat="1">
      <c r="A306" s="165">
        <v>149</v>
      </c>
      <c r="B306" s="167"/>
      <c r="C306" s="171" t="s">
        <v>476</v>
      </c>
      <c r="D306" s="184" t="s">
        <v>316</v>
      </c>
      <c r="E306" s="201">
        <v>4</v>
      </c>
      <c r="F306" s="201"/>
      <c r="G306" s="201">
        <f t="shared" si="33"/>
        <v>0</v>
      </c>
      <c r="H306" s="163" t="s">
        <v>304</v>
      </c>
      <c r="I306" s="203" t="s">
        <v>306</v>
      </c>
      <c r="J306" s="203" t="s">
        <v>309</v>
      </c>
      <c r="K306" s="200"/>
    </row>
    <row r="307" spans="1:11" s="153" customFormat="1">
      <c r="A307" s="165">
        <v>150</v>
      </c>
      <c r="B307" s="167"/>
      <c r="C307" s="171" t="s">
        <v>477</v>
      </c>
      <c r="D307" s="184" t="s">
        <v>316</v>
      </c>
      <c r="E307" s="201">
        <v>6</v>
      </c>
      <c r="F307" s="201"/>
      <c r="G307" s="201">
        <f t="shared" si="33"/>
        <v>0</v>
      </c>
      <c r="H307" s="163" t="s">
        <v>304</v>
      </c>
      <c r="I307" s="203" t="s">
        <v>306</v>
      </c>
      <c r="J307" s="203" t="s">
        <v>309</v>
      </c>
      <c r="K307" s="200"/>
    </row>
    <row r="308" spans="1:11" s="153" customFormat="1">
      <c r="A308" s="165">
        <v>151</v>
      </c>
      <c r="B308" s="167"/>
      <c r="C308" s="171" t="s">
        <v>478</v>
      </c>
      <c r="D308" s="184" t="s">
        <v>316</v>
      </c>
      <c r="E308" s="201">
        <v>2</v>
      </c>
      <c r="F308" s="201"/>
      <c r="G308" s="201">
        <f t="shared" si="33"/>
        <v>0</v>
      </c>
      <c r="H308" s="163" t="s">
        <v>304</v>
      </c>
      <c r="I308" s="203" t="s">
        <v>306</v>
      </c>
      <c r="J308" s="203" t="s">
        <v>309</v>
      </c>
      <c r="K308" s="200"/>
    </row>
    <row r="309" spans="1:11" s="153" customFormat="1">
      <c r="A309" s="165"/>
      <c r="B309" s="167"/>
      <c r="C309" s="171" t="s">
        <v>479</v>
      </c>
      <c r="D309" s="184"/>
      <c r="E309" s="201"/>
      <c r="F309" s="201"/>
      <c r="G309" s="201"/>
      <c r="H309" s="163"/>
      <c r="I309" s="203"/>
      <c r="J309" s="203"/>
      <c r="K309" s="200"/>
    </row>
    <row r="310" spans="1:11" s="153" customFormat="1">
      <c r="A310" s="165">
        <v>152</v>
      </c>
      <c r="B310" s="167"/>
      <c r="C310" s="171" t="s">
        <v>480</v>
      </c>
      <c r="D310" s="184" t="s">
        <v>316</v>
      </c>
      <c r="E310" s="201">
        <v>6</v>
      </c>
      <c r="F310" s="201"/>
      <c r="G310" s="201">
        <f t="shared" ref="G310" si="34">ROUND(E310*F310,2)</f>
        <v>0</v>
      </c>
      <c r="H310" s="163" t="s">
        <v>304</v>
      </c>
      <c r="I310" s="203" t="s">
        <v>308</v>
      </c>
      <c r="J310" s="203" t="s">
        <v>309</v>
      </c>
      <c r="K310" s="200"/>
    </row>
    <row r="311" spans="1:11" s="153" customFormat="1">
      <c r="A311" s="165"/>
      <c r="B311" s="167"/>
      <c r="C311" s="171" t="s">
        <v>481</v>
      </c>
      <c r="D311" s="184"/>
      <c r="E311" s="201"/>
      <c r="F311" s="201"/>
      <c r="G311" s="201"/>
      <c r="H311" s="163"/>
      <c r="I311" s="203"/>
      <c r="J311" s="203"/>
      <c r="K311" s="200"/>
    </row>
    <row r="312" spans="1:11" s="153" customFormat="1">
      <c r="A312" s="165">
        <v>153</v>
      </c>
      <c r="B312" s="167"/>
      <c r="C312" s="171" t="s">
        <v>482</v>
      </c>
      <c r="D312" s="184" t="s">
        <v>316</v>
      </c>
      <c r="E312" s="201">
        <v>2</v>
      </c>
      <c r="F312" s="201"/>
      <c r="G312" s="201">
        <f t="shared" ref="G312" si="35">ROUND(E312*F312,2)</f>
        <v>0</v>
      </c>
      <c r="H312" s="163" t="s">
        <v>304</v>
      </c>
      <c r="I312" s="203" t="s">
        <v>306</v>
      </c>
      <c r="J312" s="203" t="s">
        <v>309</v>
      </c>
      <c r="K312" s="200"/>
    </row>
    <row r="313" spans="1:11" s="153" customFormat="1">
      <c r="A313" s="165"/>
      <c r="B313" s="167"/>
      <c r="C313" s="171"/>
      <c r="D313" s="184"/>
      <c r="E313" s="201"/>
      <c r="F313" s="201"/>
      <c r="G313" s="201"/>
      <c r="H313" s="163"/>
      <c r="I313" s="203"/>
      <c r="J313" s="203"/>
      <c r="K313" s="200"/>
    </row>
    <row r="314" spans="1:11" s="153" customFormat="1">
      <c r="A314" s="165"/>
      <c r="B314" s="167"/>
      <c r="C314" s="171" t="s">
        <v>452</v>
      </c>
      <c r="D314" s="184"/>
      <c r="E314" s="201"/>
      <c r="F314" s="201"/>
      <c r="G314" s="201"/>
      <c r="H314" s="163"/>
      <c r="I314" s="203"/>
      <c r="J314" s="203"/>
      <c r="K314" s="200"/>
    </row>
    <row r="315" spans="1:11" s="153" customFormat="1">
      <c r="A315" s="165">
        <v>154</v>
      </c>
      <c r="B315" s="167"/>
      <c r="C315" s="171" t="s">
        <v>485</v>
      </c>
      <c r="D315" s="184" t="s">
        <v>96</v>
      </c>
      <c r="E315" s="201">
        <v>1</v>
      </c>
      <c r="F315" s="201"/>
      <c r="G315" s="201">
        <f t="shared" ref="G315:G316" si="36">ROUND(E315*F315,2)</f>
        <v>0</v>
      </c>
      <c r="H315" s="163" t="s">
        <v>304</v>
      </c>
      <c r="I315" s="203" t="s">
        <v>306</v>
      </c>
      <c r="J315" s="203" t="s">
        <v>309</v>
      </c>
      <c r="K315" s="200"/>
    </row>
    <row r="316" spans="1:11" s="153" customFormat="1">
      <c r="A316" s="165">
        <v>155</v>
      </c>
      <c r="B316" s="167"/>
      <c r="C316" s="171" t="s">
        <v>453</v>
      </c>
      <c r="D316" s="184" t="s">
        <v>96</v>
      </c>
      <c r="E316" s="201">
        <v>1</v>
      </c>
      <c r="F316" s="201"/>
      <c r="G316" s="201">
        <f t="shared" si="36"/>
        <v>0</v>
      </c>
      <c r="H316" s="163" t="s">
        <v>304</v>
      </c>
      <c r="I316" s="203" t="s">
        <v>306</v>
      </c>
      <c r="J316" s="203" t="s">
        <v>309</v>
      </c>
      <c r="K316" s="200"/>
    </row>
    <row r="317" spans="1:11" s="153" customFormat="1">
      <c r="A317" s="165"/>
      <c r="B317" s="167"/>
      <c r="C317" s="171"/>
      <c r="D317" s="184"/>
      <c r="E317" s="201"/>
      <c r="F317" s="201"/>
      <c r="G317" s="201"/>
      <c r="H317" s="163"/>
      <c r="I317" s="203"/>
      <c r="J317" s="203"/>
      <c r="K317" s="200"/>
    </row>
    <row r="318" spans="1:11" s="153" customFormat="1">
      <c r="A318" s="165"/>
      <c r="B318" s="167"/>
      <c r="C318" s="171"/>
      <c r="D318" s="184"/>
      <c r="E318" s="201"/>
      <c r="F318" s="201"/>
      <c r="G318" s="201"/>
      <c r="H318" s="163"/>
      <c r="I318" s="203"/>
      <c r="J318" s="203"/>
      <c r="K318" s="200"/>
    </row>
    <row r="319" spans="1:11" s="153" customFormat="1">
      <c r="A319" s="165"/>
      <c r="B319" s="167"/>
      <c r="C319" s="171" t="s">
        <v>483</v>
      </c>
      <c r="D319" s="184"/>
      <c r="E319" s="201"/>
      <c r="F319" s="201"/>
      <c r="G319" s="201"/>
      <c r="H319" s="163"/>
      <c r="I319" s="203"/>
      <c r="J319" s="203"/>
      <c r="K319" s="200"/>
    </row>
    <row r="320" spans="1:11" s="153" customFormat="1">
      <c r="A320" s="165"/>
      <c r="B320" s="167"/>
      <c r="C320" s="171" t="s">
        <v>484</v>
      </c>
      <c r="D320" s="184"/>
      <c r="E320" s="201"/>
      <c r="F320" s="201"/>
      <c r="G320" s="201"/>
      <c r="H320" s="163"/>
      <c r="I320" s="203"/>
      <c r="J320" s="203"/>
      <c r="K320" s="200"/>
    </row>
    <row r="321" spans="1:19" s="153" customFormat="1">
      <c r="A321" s="204"/>
      <c r="B321" s="205"/>
      <c r="C321" s="206"/>
      <c r="D321" s="207"/>
      <c r="E321" s="208"/>
      <c r="F321" s="208"/>
      <c r="G321" s="208"/>
      <c r="H321" s="209"/>
      <c r="I321" s="210"/>
      <c r="J321" s="210"/>
      <c r="K321" s="200"/>
    </row>
    <row r="322" spans="1:19">
      <c r="B322" s="155" t="s">
        <v>299</v>
      </c>
      <c r="C322" s="176" t="s">
        <v>299</v>
      </c>
      <c r="D322" s="156"/>
      <c r="E322" s="181"/>
      <c r="F322" s="6"/>
      <c r="G322" s="6"/>
      <c r="H322" s="156"/>
      <c r="I322" s="156"/>
      <c r="J322" s="156"/>
      <c r="Q322">
        <v>15</v>
      </c>
      <c r="R322">
        <v>21</v>
      </c>
    </row>
    <row r="323" spans="1:19">
      <c r="A323" s="169"/>
      <c r="B323" s="170" t="s">
        <v>28</v>
      </c>
      <c r="C323" s="177" t="s">
        <v>299</v>
      </c>
      <c r="D323" s="188"/>
      <c r="E323" s="182"/>
      <c r="F323" s="149"/>
      <c r="G323" s="150">
        <f>G8+G11+G55+G58+G61+G94+G97+G100+G105+G109+G112+G145+G148+G168+G177+G283</f>
        <v>0</v>
      </c>
      <c r="H323" s="156"/>
      <c r="I323" s="156"/>
      <c r="J323" s="156"/>
      <c r="Q323" t="e">
        <f>SUMIF(#REF!,Q322,G7:G321)</f>
        <v>#REF!</v>
      </c>
      <c r="R323" t="e">
        <f>SUMIF(#REF!,R322,G7:G321)</f>
        <v>#REF!</v>
      </c>
      <c r="S323" t="s">
        <v>300</v>
      </c>
    </row>
  </sheetData>
  <sheetProtection password="CCE1" sheet="1" objects="1" scenarios="1"/>
  <protectedRanges>
    <protectedRange sqref="F9:F321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VN+ON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2019-12-06T10:23:19Z</cp:lastPrinted>
  <dcterms:created xsi:type="dcterms:W3CDTF">2009-04-08T07:15:50Z</dcterms:created>
  <dcterms:modified xsi:type="dcterms:W3CDTF">2019-12-06T10:23:41Z</dcterms:modified>
</cp:coreProperties>
</file>